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9240" activeTab="6"/>
  </bookViews>
  <sheets>
    <sheet name="L. Bienestar" sheetId="1" r:id="rId1"/>
    <sheet name="L. Asociación" sheetId="2" r:id="rId2"/>
    <sheet name="L. Prestamos" sheetId="3" r:id="rId3"/>
    <sheet name="Resumen" sheetId="4" r:id="rId4"/>
    <sheet name="Balance" sheetId="6" r:id="rId5"/>
    <sheet name="Cheques" sheetId="7" r:id="rId6"/>
    <sheet name="Caja Chica" sheetId="8" r:id="rId7"/>
    <sheet name="Hoja1" sheetId="9" r:id="rId8"/>
  </sheets>
  <calcPr calcId="124519"/>
</workbook>
</file>

<file path=xl/calcChain.xml><?xml version="1.0" encoding="utf-8"?>
<calcChain xmlns="http://schemas.openxmlformats.org/spreadsheetml/2006/main">
  <c r="G24" i="8"/>
  <c r="G42"/>
  <c r="G23"/>
  <c r="I228" i="1"/>
  <c r="H226"/>
  <c r="K226" s="1"/>
  <c r="I226"/>
  <c r="L23" i="8"/>
  <c r="K89" i="7"/>
  <c r="J89"/>
  <c r="G6" i="4"/>
  <c r="D58" i="6"/>
  <c r="F145" i="7"/>
  <c r="G145"/>
  <c r="H79" i="6"/>
  <c r="H80"/>
  <c r="F72"/>
  <c r="H20"/>
  <c r="J4" i="2"/>
  <c r="J12"/>
  <c r="J11"/>
  <c r="J6"/>
  <c r="J9"/>
  <c r="J10"/>
  <c r="J8"/>
  <c r="J7"/>
  <c r="J5"/>
  <c r="J6" i="1"/>
  <c r="J14"/>
  <c r="J8"/>
  <c r="J9"/>
  <c r="H45" i="6"/>
  <c r="F45"/>
  <c r="L5" i="3"/>
  <c r="K4"/>
  <c r="F20" i="6"/>
  <c r="J7" i="1"/>
  <c r="J13"/>
  <c r="J12"/>
  <c r="J11"/>
  <c r="J10"/>
  <c r="B19" i="4"/>
  <c r="H141" i="2"/>
  <c r="H140"/>
  <c r="H139"/>
  <c r="J119" i="3"/>
  <c r="L6"/>
  <c r="F90" i="6"/>
  <c r="H31"/>
  <c r="F31"/>
  <c r="F152" i="3"/>
  <c r="F218" i="1"/>
  <c r="K103" i="4"/>
  <c r="L103"/>
  <c r="F162" i="2"/>
  <c r="F205" i="1"/>
  <c r="F144" i="3"/>
  <c r="F156" i="2"/>
  <c r="F195" i="1"/>
  <c r="F137" i="3"/>
  <c r="F188" i="1"/>
  <c r="F142" i="2"/>
  <c r="F149"/>
  <c r="F36"/>
  <c r="F133"/>
  <c r="F124"/>
  <c r="F118"/>
  <c r="F113"/>
  <c r="F109"/>
  <c r="F101"/>
  <c r="F96"/>
  <c r="F91"/>
  <c r="F85"/>
  <c r="F75"/>
  <c r="F68"/>
  <c r="F63"/>
  <c r="F57"/>
  <c r="F51"/>
  <c r="F47"/>
  <c r="F41"/>
  <c r="F24"/>
  <c r="F17"/>
  <c r="F12"/>
  <c r="E12"/>
  <c r="F129" i="3"/>
  <c r="F123"/>
  <c r="F117"/>
  <c r="F112"/>
  <c r="F107"/>
  <c r="F101"/>
  <c r="F93"/>
  <c r="F88"/>
  <c r="F82"/>
  <c r="F75"/>
  <c r="F69"/>
  <c r="F60"/>
  <c r="F54"/>
  <c r="F49"/>
  <c r="F43"/>
  <c r="F38"/>
  <c r="F30"/>
  <c r="F26"/>
  <c r="F17"/>
  <c r="F11"/>
  <c r="F6"/>
  <c r="E6"/>
  <c r="F175" i="1"/>
  <c r="F162"/>
  <c r="F155"/>
  <c r="F148"/>
  <c r="F137"/>
  <c r="F127"/>
  <c r="F118"/>
  <c r="F111"/>
  <c r="F103"/>
  <c r="F92"/>
  <c r="F82"/>
  <c r="F75"/>
  <c r="F69"/>
  <c r="F56"/>
  <c r="F49"/>
  <c r="F41"/>
  <c r="F33"/>
  <c r="F22"/>
  <c r="F16"/>
  <c r="F10"/>
  <c r="E10"/>
  <c r="G10" l="1"/>
  <c r="E13" s="1"/>
  <c r="E16" s="1"/>
  <c r="G16" s="1"/>
  <c r="E19" s="1"/>
  <c r="E22" s="1"/>
  <c r="G22" s="1"/>
  <c r="E25" s="1"/>
  <c r="E33" s="1"/>
  <c r="G33" s="1"/>
  <c r="E36" s="1"/>
  <c r="E41" s="1"/>
  <c r="G41" s="1"/>
  <c r="E44" s="1"/>
  <c r="E49" s="1"/>
  <c r="G49" s="1"/>
  <c r="E52" s="1"/>
  <c r="E56" s="1"/>
  <c r="G56" s="1"/>
  <c r="E59" s="1"/>
  <c r="E69" s="1"/>
  <c r="G69" s="1"/>
  <c r="E71" s="1"/>
  <c r="E75" s="1"/>
  <c r="G75" s="1"/>
  <c r="E78" s="1"/>
  <c r="E82" s="1"/>
  <c r="G82" s="1"/>
  <c r="E85" s="1"/>
  <c r="E92" s="1"/>
  <c r="G92" s="1"/>
  <c r="E95" s="1"/>
  <c r="E103" s="1"/>
  <c r="G103" s="1"/>
  <c r="E106" s="1"/>
  <c r="E111" s="1"/>
  <c r="G111" s="1"/>
  <c r="E114" s="1"/>
  <c r="E118" s="1"/>
  <c r="G118" s="1"/>
  <c r="E121" s="1"/>
  <c r="E127" s="1"/>
  <c r="G127" s="1"/>
  <c r="E130" s="1"/>
  <c r="E137" s="1"/>
  <c r="G137" s="1"/>
  <c r="E140" s="1"/>
  <c r="G146" i="7"/>
  <c r="H46" i="6"/>
  <c r="H21"/>
  <c r="G6" i="3"/>
  <c r="E9" s="1"/>
  <c r="E11" s="1"/>
  <c r="G11" s="1"/>
  <c r="E14" s="1"/>
  <c r="E17" s="1"/>
  <c r="G17" s="1"/>
  <c r="E20" s="1"/>
  <c r="E26" s="1"/>
  <c r="G26" s="1"/>
  <c r="E28" s="1"/>
  <c r="E30" s="1"/>
  <c r="G30" s="1"/>
  <c r="E33" s="1"/>
  <c r="E38" s="1"/>
  <c r="G38" s="1"/>
  <c r="E41" s="1"/>
  <c r="E43" s="1"/>
  <c r="G43" s="1"/>
  <c r="E46" s="1"/>
  <c r="E49" s="1"/>
  <c r="G49" s="1"/>
  <c r="E52" s="1"/>
  <c r="E54" s="1"/>
  <c r="G54" s="1"/>
  <c r="E57" s="1"/>
  <c r="E60" s="1"/>
  <c r="G60" s="1"/>
  <c r="E63" s="1"/>
  <c r="E69" s="1"/>
  <c r="G69" s="1"/>
  <c r="E72" s="1"/>
  <c r="E75" s="1"/>
  <c r="G75" s="1"/>
  <c r="E78" s="1"/>
  <c r="E82" s="1"/>
  <c r="G82" s="1"/>
  <c r="E85" s="1"/>
  <c r="E88" s="1"/>
  <c r="G88" s="1"/>
  <c r="E91" s="1"/>
  <c r="E93" s="1"/>
  <c r="G93" s="1"/>
  <c r="E96" s="1"/>
  <c r="E101" s="1"/>
  <c r="G101" s="1"/>
  <c r="E104" s="1"/>
  <c r="E107" s="1"/>
  <c r="G107" s="1"/>
  <c r="E110" s="1"/>
  <c r="E112" s="1"/>
  <c r="G112" s="1"/>
  <c r="E115" s="1"/>
  <c r="E117" s="1"/>
  <c r="G117" s="1"/>
  <c r="E120" s="1"/>
  <c r="E123" s="1"/>
  <c r="G123" s="1"/>
  <c r="E126" s="1"/>
  <c r="E129" s="1"/>
  <c r="G129" s="1"/>
  <c r="E132" s="1"/>
  <c r="E137" s="1"/>
  <c r="G137" s="1"/>
  <c r="E140" s="1"/>
  <c r="E144" s="1"/>
  <c r="G144" s="1"/>
  <c r="E147" s="1"/>
  <c r="E152" s="1"/>
  <c r="G152" s="1"/>
  <c r="H48" i="6"/>
  <c r="H32"/>
  <c r="F48"/>
  <c r="F50" s="1"/>
  <c r="L104" i="4"/>
  <c r="G4" s="1"/>
  <c r="E148" i="1"/>
  <c r="G148" s="1"/>
  <c r="E151" s="1"/>
  <c r="E155" s="1"/>
  <c r="G155" s="1"/>
  <c r="E158" s="1"/>
  <c r="E162" s="1"/>
  <c r="G162" s="1"/>
  <c r="E165" s="1"/>
  <c r="E175" s="1"/>
  <c r="G175" s="1"/>
  <c r="E178" s="1"/>
  <c r="E188" s="1"/>
  <c r="G12" i="2"/>
  <c r="E15" s="1"/>
  <c r="G188" i="1" l="1"/>
  <c r="E190" s="1"/>
  <c r="H49" i="6"/>
  <c r="H50" s="1"/>
  <c r="D8" i="4"/>
  <c r="E17" i="2"/>
  <c r="G17" s="1"/>
  <c r="E20" s="1"/>
  <c r="E24" s="1"/>
  <c r="G24" s="1"/>
  <c r="E27" s="1"/>
  <c r="E36" s="1"/>
  <c r="G36" s="1"/>
  <c r="E39" s="1"/>
  <c r="E41" s="1"/>
  <c r="G41" s="1"/>
  <c r="E44" s="1"/>
  <c r="E47" s="1"/>
  <c r="G47" s="1"/>
  <c r="E49" s="1"/>
  <c r="E51" s="1"/>
  <c r="G51" s="1"/>
  <c r="E54" s="1"/>
  <c r="E57" s="1"/>
  <c r="G57" s="1"/>
  <c r="E59" s="1"/>
  <c r="E63" s="1"/>
  <c r="G63" s="1"/>
  <c r="E66" s="1"/>
  <c r="E68" s="1"/>
  <c r="G68" s="1"/>
  <c r="E71" s="1"/>
  <c r="E75" s="1"/>
  <c r="G75" s="1"/>
  <c r="E78" s="1"/>
  <c r="E85" s="1"/>
  <c r="G85" s="1"/>
  <c r="E88" s="1"/>
  <c r="E91" s="1"/>
  <c r="G91" s="1"/>
  <c r="E94" s="1"/>
  <c r="E96" s="1"/>
  <c r="G96" s="1"/>
  <c r="E99" s="1"/>
  <c r="E101" s="1"/>
  <c r="G101" s="1"/>
  <c r="E104" s="1"/>
  <c r="E109" s="1"/>
  <c r="G109" s="1"/>
  <c r="E111" s="1"/>
  <c r="E113" s="1"/>
  <c r="G113" s="1"/>
  <c r="E116" s="1"/>
  <c r="E118" s="1"/>
  <c r="G118" s="1"/>
  <c r="E121" s="1"/>
  <c r="E124" s="1"/>
  <c r="G124" s="1"/>
  <c r="E126" s="1"/>
  <c r="E133" s="1"/>
  <c r="G133" s="1"/>
  <c r="E136" s="1"/>
  <c r="E195" i="1" l="1"/>
  <c r="G195" s="1"/>
  <c r="E198" s="1"/>
  <c r="E205" s="1"/>
  <c r="G205" s="1"/>
  <c r="E208" s="1"/>
  <c r="E218" s="1"/>
  <c r="G218" s="1"/>
  <c r="E142" i="2"/>
  <c r="G142" s="1"/>
  <c r="E145" s="1"/>
  <c r="E149" s="1"/>
  <c r="G149" s="1"/>
  <c r="E152" s="1"/>
  <c r="E156" s="1"/>
  <c r="G156" s="1"/>
  <c r="E159" s="1"/>
  <c r="E162" s="1"/>
  <c r="G162" s="1"/>
  <c r="H58" i="6" l="1"/>
  <c r="G8" i="4"/>
  <c r="I8" s="1"/>
</calcChain>
</file>

<file path=xl/sharedStrings.xml><?xml version="1.0" encoding="utf-8"?>
<sst xmlns="http://schemas.openxmlformats.org/spreadsheetml/2006/main" count="1180" uniqueCount="380">
  <si>
    <t>Saldo Inicial</t>
  </si>
  <si>
    <t>LIBRO MAYOR BIENESTAR</t>
  </si>
  <si>
    <t>DEBE</t>
  </si>
  <si>
    <t>HABER</t>
  </si>
  <si>
    <t>LIBRO ASOCIACIÓN</t>
  </si>
  <si>
    <t>INGRESOS</t>
  </si>
  <si>
    <t>EGRESOS</t>
  </si>
  <si>
    <t>LIBRO PRESTAMOS</t>
  </si>
  <si>
    <t>Bienestar Nov. Sergio Aravena</t>
  </si>
  <si>
    <t>Bienestar Dic. Sergio Aravena</t>
  </si>
  <si>
    <t>Bienestar Ene. Sergio Aravena</t>
  </si>
  <si>
    <t>Bienestar Dic. 2013/ Ene. 2014 Ana Abazola</t>
  </si>
  <si>
    <t>Bienestar Feb. Sergio Aravena</t>
  </si>
  <si>
    <t>Bienestar Feb. Ana Abazola</t>
  </si>
  <si>
    <t>Bienestar Mar. Sergio Aravena</t>
  </si>
  <si>
    <t>Bienestar Mar. Ana Abazola</t>
  </si>
  <si>
    <t>Bienestar Abril Ana Abazola</t>
  </si>
  <si>
    <t>Bienestar May. Abril Sergio Aravena</t>
  </si>
  <si>
    <t>Bienestar May. Ana Abazola</t>
  </si>
  <si>
    <t>Bienestar Jun. Sergio Aravena</t>
  </si>
  <si>
    <t>Bienestar Jun. Ana Abazola</t>
  </si>
  <si>
    <t>Bienestar Jul. Ana Abazola</t>
  </si>
  <si>
    <t>Bienestar Agos. Sergio Aravena</t>
  </si>
  <si>
    <t>Bienestar Jul. Sergio Aravena</t>
  </si>
  <si>
    <t>Bienestar Sept. Sergio Aravena</t>
  </si>
  <si>
    <t>Bienestar Ago. / Sept. Ana Abazola</t>
  </si>
  <si>
    <t>Bienestar Oct. Ana Abazola</t>
  </si>
  <si>
    <t>Bienestar Oct. Sergio Aravena</t>
  </si>
  <si>
    <t>Bienestar  Nov. Sergio Aravena</t>
  </si>
  <si>
    <t>Bienestar Nov. Ana Abazola</t>
  </si>
  <si>
    <t>Bienestar Dic. Ana Abazola</t>
  </si>
  <si>
    <t>Bienestar Ene. Ana Abazola</t>
  </si>
  <si>
    <t>Bienestar Oct. 2014 Pablo Matus</t>
  </si>
  <si>
    <t>Bienestar Nov. 2014 Pablo Matus</t>
  </si>
  <si>
    <t>Asociación Nov. 2014 Pablo Matus</t>
  </si>
  <si>
    <t>Bienestar Feb./Mar./Abr. Ana Abazola</t>
  </si>
  <si>
    <t>Asociación Dic.2014/Ene./Feb./Mar.2015 Pablo Matus</t>
  </si>
  <si>
    <t>Bienestar Dic.2014/Ene./Feb./Mar.2015 Pablo Matus</t>
  </si>
  <si>
    <t>ASEMUCH Dic.2014/Ene./Feb./Mar.2015 Pablo Matus</t>
  </si>
  <si>
    <t>Bienestar Abr. Sergio Aravena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</si>
  <si>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</si>
  <si>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</si>
  <si>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</si>
  <si>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</si>
  <si>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</si>
  <si>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</si>
  <si>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</si>
  <si>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</si>
  <si>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</si>
  <si>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</si>
  <si>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</si>
  <si>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</si>
  <si>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Saldo mes anterior</t>
  </si>
  <si>
    <t>saldo mes anterior</t>
  </si>
  <si>
    <t>SALDO</t>
  </si>
  <si>
    <t>Saldo mes octubre</t>
  </si>
  <si>
    <t>Saldo mes Septiembre</t>
  </si>
  <si>
    <t>Agosto 2013-Julio2015</t>
  </si>
  <si>
    <t>Saldo mes Agosto</t>
  </si>
  <si>
    <t>Saldo mes Noviembre</t>
  </si>
  <si>
    <t>Saldo mes Diciembre</t>
  </si>
  <si>
    <t>Saldo mes Enero</t>
  </si>
  <si>
    <t>Saldo mes Febrero</t>
  </si>
  <si>
    <t>Saldo mes Marzo</t>
  </si>
  <si>
    <t>Saldo mes Abril</t>
  </si>
  <si>
    <t>Prestaciones médicas</t>
  </si>
  <si>
    <t>Rendición día funcionario</t>
  </si>
  <si>
    <t>Obsequios funcionarios</t>
  </si>
  <si>
    <t>Opalina Invitaciones</t>
  </si>
  <si>
    <t>Gif Card Socios</t>
  </si>
  <si>
    <t>Escolaridad</t>
  </si>
  <si>
    <t>Reembolsos medicos</t>
  </si>
  <si>
    <t>Devolución Subvencion Municipal</t>
  </si>
  <si>
    <t>Devolucion Sbvención Especial</t>
  </si>
  <si>
    <t>Viaje a las Cruces Capacitación</t>
  </si>
  <si>
    <t xml:space="preserve">Beneficio matrimonio Danilo Castillo </t>
  </si>
  <si>
    <t>Depósito cuotas socios</t>
  </si>
  <si>
    <t>Bienestar Sept./Oct. Sergio Aravena</t>
  </si>
  <si>
    <t>Saldo mes Mayo</t>
  </si>
  <si>
    <t>Saldo mes Junio</t>
  </si>
  <si>
    <t>Saldo mes Julio</t>
  </si>
  <si>
    <t>Subvención Especial</t>
  </si>
  <si>
    <t>Subvención Municipal</t>
  </si>
  <si>
    <t>Prestaciones medicas</t>
  </si>
  <si>
    <t>Ingreso por traspaso "Libro Préstamos"</t>
  </si>
  <si>
    <t>Libro de Bienestar</t>
  </si>
  <si>
    <t>Libro de Asociación</t>
  </si>
  <si>
    <t>Libro de Préstamos</t>
  </si>
  <si>
    <t>Total</t>
  </si>
  <si>
    <t>Cta.Cte.</t>
  </si>
  <si>
    <t>Cta. Ahorro</t>
  </si>
  <si>
    <t>Caja</t>
  </si>
  <si>
    <t>Saldo</t>
  </si>
  <si>
    <t>Prestamo Danilo Castillo</t>
  </si>
  <si>
    <t>Prestamo Teresa Alvarez</t>
  </si>
  <si>
    <t>Prestamo Angelica Gallardo</t>
  </si>
  <si>
    <t>Prestamo Sergio Gonzalez</t>
  </si>
  <si>
    <t>Prestamo Lorena Castro</t>
  </si>
  <si>
    <t>Prestamo Karem Ulloa</t>
  </si>
  <si>
    <t>Prestamop Leonel Bustamante</t>
  </si>
  <si>
    <t>Devolución cuota Danilo Castillo</t>
  </si>
  <si>
    <t>Prestamo Agelica Aballay</t>
  </si>
  <si>
    <t>Prestamo José Vera</t>
  </si>
  <si>
    <t>Prestamo Marlene Alvarez</t>
  </si>
  <si>
    <t>Prestamo Jennifer Canelo</t>
  </si>
  <si>
    <t>Prestamo Jorge Plaza</t>
  </si>
  <si>
    <t>Prestamo Leonel Bustamante</t>
  </si>
  <si>
    <t>Prestamo Jose Vera</t>
  </si>
  <si>
    <t>Prestamo Eduardo Villalón</t>
  </si>
  <si>
    <t>Prestamo Karina Novoa</t>
  </si>
  <si>
    <t>Saldo mes Octubre</t>
  </si>
  <si>
    <t xml:space="preserve">Saldo mes Mayo </t>
  </si>
  <si>
    <t>Traspaso libro Bienestar</t>
  </si>
  <si>
    <t>Depósito cuota socios</t>
  </si>
  <si>
    <t>Incorporación Karina Novoa-Pedro Serrano</t>
  </si>
  <si>
    <t>Bienestar Ana Barra</t>
  </si>
  <si>
    <t>Chilexpress</t>
  </si>
  <si>
    <t>corona hrna. Luz Aros</t>
  </si>
  <si>
    <t>presente ministro fe</t>
  </si>
  <si>
    <t>corona madre alcalde</t>
  </si>
  <si>
    <t>seminario las cruces</t>
  </si>
  <si>
    <t>Corona caridad</t>
  </si>
  <si>
    <t>Talonario "Recibo dinero"</t>
  </si>
  <si>
    <t>Marcha ciudad Quintero</t>
  </si>
  <si>
    <t>pendones</t>
  </si>
  <si>
    <t>gastos marcha, pitos bebidas</t>
  </si>
  <si>
    <t>marcha valparaiso</t>
  </si>
  <si>
    <t>Reunón Federacion Villa Alemana</t>
  </si>
  <si>
    <t>Flores Ana Abazola</t>
  </si>
  <si>
    <t>libro mayor y calculadora</t>
  </si>
  <si>
    <t>Seminario alcances ley PMG</t>
  </si>
  <si>
    <t xml:space="preserve">taxi tralado corona </t>
  </si>
  <si>
    <t>corona fallecimiento hijo Luis Retamales</t>
  </si>
  <si>
    <t>compra libro mayor bienestar</t>
  </si>
  <si>
    <t>Cuotas sociales federación y abogado</t>
  </si>
  <si>
    <t>Almuerzo dirigentes UFEMUCH</t>
  </si>
  <si>
    <t>corona fallecimiento hrna. Elcira Vasquez</t>
  </si>
  <si>
    <t>Gastos reunión SUBDERE</t>
  </si>
  <si>
    <t>Gastos Reunión Federacion</t>
  </si>
  <si>
    <t>Peajes elecciones Federación</t>
  </si>
  <si>
    <t>corona fallecimiento madre Pdta.</t>
  </si>
  <si>
    <t>Traslado funerales madre Pdta.</t>
  </si>
  <si>
    <t>corona fallecimiento padre Lorena Galea</t>
  </si>
  <si>
    <t>Corona fallecimiento madre Josefina Corrotea</t>
  </si>
  <si>
    <t>Saldo mes julio</t>
  </si>
  <si>
    <t>Pollos dia funcionario</t>
  </si>
  <si>
    <t>Dia funcionario</t>
  </si>
  <si>
    <t>Angélica Aballay</t>
  </si>
  <si>
    <t>Angélica Aguilera</t>
  </si>
  <si>
    <t>Marco Araneda</t>
  </si>
  <si>
    <t>Luz Aros</t>
  </si>
  <si>
    <t>Carlos Carrasco</t>
  </si>
  <si>
    <t>Danilo Castillo</t>
  </si>
  <si>
    <t>Sergio González</t>
  </si>
  <si>
    <t xml:space="preserve">Jorge Plaza </t>
  </si>
  <si>
    <t>María I. Silva</t>
  </si>
  <si>
    <t>Jesus Venegas</t>
  </si>
  <si>
    <t>Lisette Alcaíno</t>
  </si>
  <si>
    <t>Luis Basualto</t>
  </si>
  <si>
    <t>Carlos Basualto</t>
  </si>
  <si>
    <t>Alexeis Bustamante</t>
  </si>
  <si>
    <t>Patricia Cabrera</t>
  </si>
  <si>
    <t>Lorena Castro</t>
  </si>
  <si>
    <t>Daniel Cueto</t>
  </si>
  <si>
    <t>Margarita Gallardo</t>
  </si>
  <si>
    <t>Yuri Rodriguez</t>
  </si>
  <si>
    <t>Juan Saavedra</t>
  </si>
  <si>
    <t>Julio Sáez</t>
  </si>
  <si>
    <t>Karem Ulloa</t>
  </si>
  <si>
    <t>M. José Urra</t>
  </si>
  <si>
    <t>Leonel Bustamante</t>
  </si>
  <si>
    <t>Reem. Médico</t>
  </si>
  <si>
    <t>Lucia Fuentes</t>
  </si>
  <si>
    <t>Sergio Aravena</t>
  </si>
  <si>
    <t>Marlene Alvarez</t>
  </si>
  <si>
    <t>José Vera</t>
  </si>
  <si>
    <t>Josefina Corrotea</t>
  </si>
  <si>
    <t>María T. Salinas</t>
  </si>
  <si>
    <t>Daisy Yáñez</t>
  </si>
  <si>
    <t>Ana M. Barra</t>
  </si>
  <si>
    <t xml:space="preserve">escolaridad </t>
  </si>
  <si>
    <t>Noelia Zúñiga</t>
  </si>
  <si>
    <t>Isabel Plaza</t>
  </si>
  <si>
    <t>Federación Regional</t>
  </si>
  <si>
    <t>Cuotas sociales y Abogado</t>
  </si>
  <si>
    <t>GASTOS CUENTA CORRIENTE</t>
  </si>
  <si>
    <t>SALDOS</t>
  </si>
  <si>
    <t>$ DISPONIBLE</t>
  </si>
  <si>
    <t>Compra de timbres Bienestar y Asociación</t>
  </si>
  <si>
    <t>Seminario Federación</t>
  </si>
  <si>
    <t>Pago cuotas sociales Federación y Abogado</t>
  </si>
  <si>
    <t>EFECTIVO</t>
  </si>
  <si>
    <t>Devolución cuota préstamo</t>
  </si>
  <si>
    <t>Devolución cuota José Vera</t>
  </si>
  <si>
    <t>Préstamo</t>
  </si>
  <si>
    <t>Asociación Mar./Abr./May.2015 Isabel Plaza</t>
  </si>
  <si>
    <t>Bienestar Mar./Abr./May.2015 Isabel Plaza</t>
  </si>
  <si>
    <t>Pedro Serrano</t>
  </si>
  <si>
    <t>escolaridad</t>
  </si>
  <si>
    <t>Karina Novoa</t>
  </si>
  <si>
    <t>cobrados</t>
  </si>
  <si>
    <t>Bienestar Mayo 2015 Ana Abazola</t>
  </si>
  <si>
    <t>Eduardo Villalón</t>
  </si>
  <si>
    <t>M. Teresa Salinas</t>
  </si>
  <si>
    <t>Mauricio Basualto</t>
  </si>
  <si>
    <t>Pago de pasajes Pdta. Viajes reunión en Federación</t>
  </si>
  <si>
    <t>Ignacia Silva</t>
  </si>
  <si>
    <t>Roberto Silva</t>
  </si>
  <si>
    <t>José Luis Vasquez</t>
  </si>
  <si>
    <t>Bienestar Sergio Aravena Mayo y Junio</t>
  </si>
  <si>
    <t>Bienestar Ana Abazola Junio</t>
  </si>
  <si>
    <t>Depósito subvención Bienestar</t>
  </si>
  <si>
    <t>Depósito subvención especial</t>
  </si>
  <si>
    <t>Escolaridad Isabel Plaza</t>
  </si>
  <si>
    <t>Angélica Gallardo</t>
  </si>
  <si>
    <t>Alvaro Medina</t>
  </si>
  <si>
    <t>Préstamo y Reem. Médico</t>
  </si>
  <si>
    <t>Prestamo Laura Pulgar</t>
  </si>
  <si>
    <t xml:space="preserve">                            ASOCIACION DE FUNCIONARIOS MUNICIPALES DE CASABLANCA</t>
  </si>
  <si>
    <t>CUENTAS</t>
  </si>
  <si>
    <t>Libro Bienestar, Saldo anterior</t>
  </si>
  <si>
    <t>Cuotas Socios pagos x planilla</t>
  </si>
  <si>
    <t>Subvenciones</t>
  </si>
  <si>
    <t>Traspasos desde Libro Préstamos</t>
  </si>
  <si>
    <t>Pago Prestaciones Médicas y Bonos  Socios</t>
  </si>
  <si>
    <t>Ayuda Escolaridad</t>
  </si>
  <si>
    <t xml:space="preserve">SUB TOTALES </t>
  </si>
  <si>
    <t>Libro Préstamos, Saldo Anterior</t>
  </si>
  <si>
    <t>Pagos mensuales préstamos socios (desctos.planilla)</t>
  </si>
  <si>
    <t>Pago anticipado saldo préstamos socios</t>
  </si>
  <si>
    <t>Cuotas prestamos mal imputados</t>
  </si>
  <si>
    <t>Traspaso Fondos desde Libro Bienestar</t>
  </si>
  <si>
    <t>Prestamos otorgados</t>
  </si>
  <si>
    <t>Traspaso de fondos a Libro Bienestar</t>
  </si>
  <si>
    <t>Devoluciones cuotas exceso</t>
  </si>
  <si>
    <t>SUB TOTALES</t>
  </si>
  <si>
    <t>Libro Asociación, Saldo Anterior</t>
  </si>
  <si>
    <t>Pagos cuotas sociales</t>
  </si>
  <si>
    <t>Pago incorporación nuevos socios</t>
  </si>
  <si>
    <t>Materiales oficina, correspondencia, repar. mueble, etc.</t>
  </si>
  <si>
    <t>Pago Cuotas Federación Regional y Abog. Asesor</t>
  </si>
  <si>
    <t>Condolencias, Coronas, Coronas de caridad, presentes</t>
  </si>
  <si>
    <t>TOTALES</t>
  </si>
  <si>
    <t>SALDO TOTAL</t>
  </si>
  <si>
    <t>TOTALES IGUALES</t>
  </si>
  <si>
    <t>CONCILIACION BANCARIA</t>
  </si>
  <si>
    <t>$</t>
  </si>
  <si>
    <t>INGRESOS PERCIBIDOS Y POR PERCIBIR</t>
  </si>
  <si>
    <t>CUOTAS PRESTAMOS POR COBRAR</t>
  </si>
  <si>
    <t>Solicitado</t>
  </si>
  <si>
    <t>Pagado</t>
  </si>
  <si>
    <t>Saldo por pagar</t>
  </si>
  <si>
    <t xml:space="preserve">Estado </t>
  </si>
  <si>
    <t>rendida</t>
  </si>
  <si>
    <t>SUBVENCION AÑO 2013</t>
  </si>
  <si>
    <t>pagada</t>
  </si>
  <si>
    <t>RESUMEN</t>
  </si>
  <si>
    <t>Caja Chica</t>
  </si>
  <si>
    <t>Cuotas Préstamos por cobrar</t>
  </si>
  <si>
    <t>Cuotas Préstamos por cobrar en mora</t>
  </si>
  <si>
    <t>Subvenciones por cobrar año</t>
  </si>
  <si>
    <t>TOTAL PATRIMONIO PROYECTADO</t>
  </si>
  <si>
    <t>TOTAL GENERAL AGOSTO 2013-JULIO 2015</t>
  </si>
  <si>
    <t xml:space="preserve">                                           BALANCE AGOSTO 2013 A JULIO 2015</t>
  </si>
  <si>
    <t>Agosto de 2013</t>
  </si>
  <si>
    <t>bienestar Sergio Aravena</t>
  </si>
  <si>
    <t>Cuotas Socios ex funcionarios</t>
  </si>
  <si>
    <t>-</t>
  </si>
  <si>
    <t>Pagos prest.</t>
  </si>
  <si>
    <t>Dia func.</t>
  </si>
  <si>
    <t>Otorgados</t>
  </si>
  <si>
    <t>Ingresos</t>
  </si>
  <si>
    <t>Devoluciones</t>
  </si>
  <si>
    <t>ingresos</t>
  </si>
  <si>
    <t>incorporacion</t>
  </si>
  <si>
    <t>oficina</t>
  </si>
  <si>
    <t>Feder. Abogado</t>
  </si>
  <si>
    <t>Gremial</t>
  </si>
  <si>
    <t>Gastos Gremiales: pasajes, marchas, reuniones</t>
  </si>
  <si>
    <t>Gastos Seminarios: pasajes, inscripciones, almuerzo, etc</t>
  </si>
  <si>
    <t>condol. Fallec.</t>
  </si>
  <si>
    <t>Seminarios</t>
  </si>
  <si>
    <t>Incorporación Oct. 2014 Pablo Matus</t>
  </si>
  <si>
    <t>Asociación Oc. 2014 Pablo Matus</t>
  </si>
  <si>
    <t>ASEMUCH Oct. Nov. 2014 Pablo Matus</t>
  </si>
  <si>
    <t>Asociación Ana Barra Feb.2015</t>
  </si>
  <si>
    <t xml:space="preserve">Diferencia depósito Isabel Plaza </t>
  </si>
  <si>
    <t>Bienestar Sergio Aravena Nov.</t>
  </si>
  <si>
    <t>ex funcionarios</t>
  </si>
  <si>
    <t>Subvenciones (Bienestar y Especial)</t>
  </si>
  <si>
    <t>Actividades y obsequios día del funcionario</t>
  </si>
  <si>
    <t>Cap. Y seminarios</t>
  </si>
  <si>
    <t>Dev. Subv.</t>
  </si>
  <si>
    <t>nuevos soci</t>
  </si>
  <si>
    <t>Devolucion subvenciones</t>
  </si>
  <si>
    <t>Capacitación y Seminarios</t>
  </si>
  <si>
    <t xml:space="preserve">Gif Card Socios </t>
  </si>
  <si>
    <t>Beneficio social por matrimonio</t>
  </si>
  <si>
    <t>Gif Card</t>
  </si>
  <si>
    <t>Cuotas Socios no cobradas en remuneración</t>
  </si>
  <si>
    <t>Gastos día funcionario (sin boleta, no se pueden incorporar a Subvención)</t>
  </si>
  <si>
    <t>ASEMUCH</t>
  </si>
  <si>
    <t>CUOTAS SOCIOS NO DESCONTADAS REMUNERACION</t>
  </si>
  <si>
    <t>(desde mes de Julio 2015 adelante)</t>
  </si>
  <si>
    <t>SUBVENCION AÑO 2014</t>
  </si>
  <si>
    <t>SUBVENCION AÑO 2015</t>
  </si>
  <si>
    <t>Caja Pago prestaciones sesación Directorio</t>
  </si>
  <si>
    <t>Laura Pulgar</t>
  </si>
  <si>
    <t>Caja Chica pago prestaciones</t>
  </si>
  <si>
    <t>Devolución</t>
  </si>
  <si>
    <t>23 de julio 2015</t>
  </si>
  <si>
    <t>Ingreso Caja Chica pago prestaciones sesacion Direc.</t>
  </si>
  <si>
    <t>Cuarenta y nueve mil ocho ochenta y tres</t>
  </si>
  <si>
    <t>Laura Pulgar Aranda</t>
  </si>
  <si>
    <t>Tesorera</t>
  </si>
  <si>
    <t>por pagar</t>
  </si>
  <si>
    <t>DETALLE CUENTA CORRIENTE</t>
  </si>
  <si>
    <t>Nº25500018618</t>
  </si>
  <si>
    <t>PAGADO A SOCIO</t>
  </si>
  <si>
    <t>MOTIVO</t>
  </si>
  <si>
    <t>CHEQUE</t>
  </si>
  <si>
    <t>TALONARIO Nº 1</t>
  </si>
  <si>
    <t>DEPOSITO DESDE LIBRETA DE AHORRO</t>
  </si>
  <si>
    <t>TALONARIO Nº 2</t>
  </si>
  <si>
    <t>TALONARIO Nº 3</t>
  </si>
  <si>
    <t>NULO</t>
  </si>
  <si>
    <t xml:space="preserve"> </t>
  </si>
  <si>
    <t>ULTIMA ACTUALIZACIÓN 05/8/2015</t>
  </si>
  <si>
    <t>ULTIMA ACTUALIZACION 05/8/2015</t>
  </si>
  <si>
    <t>cuotas socios</t>
  </si>
  <si>
    <t>Cheques por cobrar</t>
  </si>
  <si>
    <t>Cta. Corriente</t>
  </si>
  <si>
    <t>Libreta Banco</t>
  </si>
  <si>
    <t>Libro Bienestar</t>
  </si>
  <si>
    <t>Libro Préstamo</t>
  </si>
  <si>
    <t>Libro Asociación</t>
  </si>
  <si>
    <t>Cuenta Corriente Bco.Estado 25500018618 (Estado al día 7 de agosto de 2015 a las 12:43 hrs.)</t>
  </si>
  <si>
    <t>Libreta Banco  Cuenta Ahorro  25562904991 (Estado al día 7 de agosto de 2015 a las 12:47 hrs.)</t>
  </si>
  <si>
    <t>Casablanca, Agosto de 2015</t>
  </si>
  <si>
    <t>Motivo</t>
  </si>
  <si>
    <t>Fecha</t>
  </si>
  <si>
    <t>Documento</t>
  </si>
  <si>
    <t>Monto ($)</t>
  </si>
  <si>
    <t xml:space="preserve">Boleta </t>
  </si>
  <si>
    <t>Nº Dcto.</t>
  </si>
  <si>
    <t>Obsequio Oficial Civil por ejercer como Ministro de Fé en elecciones de Directorio</t>
  </si>
  <si>
    <t>Comprobante</t>
  </si>
  <si>
    <t>Envió  a Inspección del Trabajo Cartas de postulantes a Directorio periódo 2015-2017</t>
  </si>
  <si>
    <t>Compra de cojín por fallecimiento Ex funcionario don Luis Retamales (Q.E.P.D.)</t>
  </si>
  <si>
    <t>Proveedor</t>
  </si>
  <si>
    <t>Panadería Sin Rival</t>
  </si>
  <si>
    <t>Correos Chile</t>
  </si>
  <si>
    <t>Karen Silva Aranda</t>
  </si>
  <si>
    <t>Orden de Pago</t>
  </si>
  <si>
    <t>Bienestar</t>
  </si>
  <si>
    <t>Luis Pacheco</t>
  </si>
  <si>
    <t>Lizette Alcaíno</t>
  </si>
  <si>
    <t>Compra de cojín por fallecimiento de abuela del socio Marco Araneda</t>
  </si>
  <si>
    <t>Socio</t>
  </si>
  <si>
    <t>Bienestar mes Agosto 2015</t>
  </si>
  <si>
    <t>Ana Abazola</t>
  </si>
  <si>
    <t>Bienestar mes Septiembre 2015</t>
  </si>
  <si>
    <t>RENDICION CAJA ASOCIACIÓN</t>
  </si>
  <si>
    <t>MONTO A RENDIR $ 581.014</t>
  </si>
  <si>
    <t xml:space="preserve">      </t>
  </si>
  <si>
    <t>Billetes</t>
  </si>
  <si>
    <t>Monedas</t>
  </si>
  <si>
    <t xml:space="preserve">Total </t>
  </si>
  <si>
    <t>En Tesorería</t>
  </si>
  <si>
    <t>CAPACITACION</t>
  </si>
  <si>
    <t>BIENESTAR</t>
  </si>
  <si>
    <t>ESCOLARID.</t>
  </si>
  <si>
    <t>Lucía Fuentes</t>
  </si>
  <si>
    <t>TOTAL EGRESOS</t>
  </si>
  <si>
    <t>TOTAL INGRESOS</t>
  </si>
  <si>
    <t>SALDO EN CAJA</t>
  </si>
  <si>
    <t>DETALLE EFECTIVO</t>
  </si>
  <si>
    <t>Casablanca, 20 de octubre de 2015</t>
  </si>
  <si>
    <t>Con esta fecha, Laura Pulgar Aranda, ex tesorera de la Asociación de Funcionarios Municipales de Casablanca (periodo 2013-2015), hace entrega a don Luis Pacheco Silva, Tesorero Electo de dicha organización de la siguiente documentación y dinero en efectivo:</t>
  </si>
  <si>
    <t>INGRESOS RECIBIDOS POR CONCEPTO DE BIENESTAR</t>
  </si>
</sst>
</file>

<file path=xl/styles.xml><?xml version="1.0" encoding="utf-8"?>
<styleSheet xmlns="http://schemas.openxmlformats.org/spreadsheetml/2006/main">
  <numFmts count="10">
    <numFmt numFmtId="41" formatCode="_-* #,##0\ _€_-;\-* #,##0\ _€_-;_-* &quot;-&quot;\ _€_-;_-@_-"/>
    <numFmt numFmtId="43" formatCode="_-* #,##0.00\ _€_-;\-* #,##0.00\ _€_-;_-* &quot;-&quot;??\ _€_-;_-@_-"/>
    <numFmt numFmtId="164" formatCode="&quot;$&quot;\ #,##0;[Red]\-&quot;$&quot;\ #,##0"/>
    <numFmt numFmtId="165" formatCode="_-* #,##0_-;\-* #,##0_-;_-* &quot;-&quot;_-;_-@_-"/>
    <numFmt numFmtId="166" formatCode="_-[$$-340A]\ * #,##0_-;\-[$$-340A]\ * #,##0_-;_-[$$-340A]\ * &quot;-&quot;_-;_-@_-"/>
    <numFmt numFmtId="167" formatCode="[$$-340A]\ #,##0"/>
    <numFmt numFmtId="168" formatCode="&quot;$&quot;\ #,##0"/>
    <numFmt numFmtId="169" formatCode="[$$-340A]\ #,##0;[Red]\-[$$-340A]\ #,##0"/>
    <numFmt numFmtId="170" formatCode="_-* #,##0_-;\-* #,##0_-;_-* &quot;-&quot;??_-;_-@_-"/>
    <numFmt numFmtId="171" formatCode="#,##0_ ;\-#,##0\ 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295">
    <xf numFmtId="0" fontId="0" fillId="0" borderId="0" xfId="0"/>
    <xf numFmtId="166" fontId="0" fillId="0" borderId="0" xfId="0" applyNumberFormat="1"/>
    <xf numFmtId="167" fontId="0" fillId="0" borderId="0" xfId="0" applyNumberFormat="1"/>
    <xf numFmtId="0" fontId="0" fillId="0" borderId="1" xfId="0" applyBorder="1"/>
    <xf numFmtId="166" fontId="0" fillId="0" borderId="1" xfId="0" applyNumberFormat="1" applyBorder="1"/>
    <xf numFmtId="0" fontId="0" fillId="0" borderId="1" xfId="0" applyFill="1" applyBorder="1"/>
    <xf numFmtId="166" fontId="0" fillId="0" borderId="1" xfId="0" applyNumberFormat="1" applyFill="1" applyBorder="1"/>
    <xf numFmtId="0" fontId="0" fillId="0" borderId="0" xfId="0" applyFill="1"/>
    <xf numFmtId="167" fontId="0" fillId="0" borderId="1" xfId="0" applyNumberFormat="1" applyBorder="1"/>
    <xf numFmtId="0" fontId="1" fillId="0" borderId="0" xfId="0" applyFont="1"/>
    <xf numFmtId="0" fontId="1" fillId="0" borderId="1" xfId="0" applyFont="1" applyBorder="1"/>
    <xf numFmtId="1" fontId="1" fillId="0" borderId="1" xfId="0" applyNumberFormat="1" applyFont="1" applyFill="1" applyBorder="1"/>
    <xf numFmtId="0" fontId="1" fillId="0" borderId="0" xfId="0" applyFont="1" applyFill="1"/>
    <xf numFmtId="0" fontId="1" fillId="0" borderId="1" xfId="0" applyFont="1" applyFill="1" applyBorder="1"/>
    <xf numFmtId="166" fontId="1" fillId="0" borderId="1" xfId="0" applyNumberFormat="1" applyFont="1" applyFill="1" applyBorder="1"/>
    <xf numFmtId="167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1" fillId="0" borderId="6" xfId="0" applyFont="1" applyBorder="1"/>
    <xf numFmtId="166" fontId="1" fillId="0" borderId="1" xfId="0" applyNumberFormat="1" applyFont="1" applyBorder="1"/>
    <xf numFmtId="0" fontId="1" fillId="3" borderId="3" xfId="0" applyFont="1" applyFill="1" applyBorder="1" applyAlignment="1">
      <alignment horizontal="center" vertical="center"/>
    </xf>
    <xf numFmtId="167" fontId="1" fillId="0" borderId="1" xfId="0" applyNumberFormat="1" applyFont="1" applyFill="1" applyBorder="1"/>
    <xf numFmtId="167" fontId="0" fillId="0" borderId="1" xfId="0" applyNumberFormat="1" applyFill="1" applyBorder="1"/>
    <xf numFmtId="16" fontId="1" fillId="0" borderId="1" xfId="0" applyNumberFormat="1" applyFont="1" applyBorder="1" applyAlignment="1">
      <alignment horizontal="center"/>
    </xf>
    <xf numFmtId="16" fontId="1" fillId="0" borderId="0" xfId="0" applyNumberFormat="1" applyFont="1" applyFill="1"/>
    <xf numFmtId="16" fontId="1" fillId="0" borderId="1" xfId="0" applyNumberFormat="1" applyFont="1" applyFill="1" applyBorder="1"/>
    <xf numFmtId="16" fontId="1" fillId="0" borderId="1" xfId="0" applyNumberFormat="1" applyFont="1" applyBorder="1"/>
    <xf numFmtId="16" fontId="1" fillId="0" borderId="0" xfId="0" applyNumberFormat="1" applyFont="1"/>
    <xf numFmtId="16" fontId="1" fillId="0" borderId="5" xfId="0" applyNumberFormat="1" applyFont="1" applyFill="1" applyBorder="1"/>
    <xf numFmtId="16" fontId="0" fillId="0" borderId="1" xfId="0" applyNumberFormat="1" applyFill="1" applyBorder="1"/>
    <xf numFmtId="0" fontId="1" fillId="0" borderId="0" xfId="0" applyFont="1" applyBorder="1"/>
    <xf numFmtId="167" fontId="1" fillId="0" borderId="5" xfId="0" applyNumberFormat="1" applyFont="1" applyBorder="1" applyAlignment="1">
      <alignment horizontal="center"/>
    </xf>
    <xf numFmtId="167" fontId="1" fillId="0" borderId="5" xfId="0" applyNumberFormat="1" applyFont="1" applyBorder="1"/>
    <xf numFmtId="167" fontId="0" fillId="0" borderId="5" xfId="0" applyNumberFormat="1" applyBorder="1"/>
    <xf numFmtId="168" fontId="0" fillId="0" borderId="1" xfId="0" applyNumberFormat="1" applyBorder="1"/>
    <xf numFmtId="167" fontId="1" fillId="0" borderId="0" xfId="0" applyNumberFormat="1" applyFont="1"/>
    <xf numFmtId="14" fontId="0" fillId="0" borderId="0" xfId="0" applyNumberFormat="1"/>
    <xf numFmtId="0" fontId="0" fillId="5" borderId="1" xfId="0" applyFill="1" applyBorder="1"/>
    <xf numFmtId="167" fontId="0" fillId="5" borderId="1" xfId="0" applyNumberFormat="1" applyFill="1" applyBorder="1"/>
    <xf numFmtId="0" fontId="2" fillId="0" borderId="0" xfId="0" applyFont="1"/>
    <xf numFmtId="38" fontId="1" fillId="0" borderId="1" xfId="0" applyNumberFormat="1" applyFont="1" applyBorder="1" applyAlignment="1">
      <alignment horizontal="center"/>
    </xf>
    <xf numFmtId="38" fontId="1" fillId="0" borderId="1" xfId="0" applyNumberFormat="1" applyFont="1" applyFill="1" applyBorder="1"/>
    <xf numFmtId="38" fontId="0" fillId="0" borderId="1" xfId="0" applyNumberFormat="1" applyFill="1" applyBorder="1"/>
    <xf numFmtId="38" fontId="0" fillId="0" borderId="0" xfId="0" applyNumberFormat="1" applyFill="1"/>
    <xf numFmtId="38" fontId="0" fillId="0" borderId="1" xfId="0" applyNumberFormat="1" applyBorder="1"/>
    <xf numFmtId="38" fontId="1" fillId="0" borderId="1" xfId="0" applyNumberFormat="1" applyFont="1" applyBorder="1"/>
    <xf numFmtId="38" fontId="0" fillId="0" borderId="0" xfId="0" applyNumberFormat="1"/>
    <xf numFmtId="169" fontId="0" fillId="0" borderId="0" xfId="0" applyNumberFormat="1"/>
    <xf numFmtId="169" fontId="1" fillId="0" borderId="0" xfId="0" applyNumberFormat="1" applyFont="1"/>
    <xf numFmtId="169" fontId="2" fillId="0" borderId="0" xfId="0" applyNumberFormat="1" applyFont="1"/>
    <xf numFmtId="169" fontId="1" fillId="0" borderId="1" xfId="0" applyNumberFormat="1" applyFont="1" applyBorder="1"/>
    <xf numFmtId="169" fontId="0" fillId="0" borderId="1" xfId="0" applyNumberFormat="1" applyBorder="1"/>
    <xf numFmtId="169" fontId="1" fillId="6" borderId="0" xfId="0" applyNumberFormat="1" applyFont="1" applyFill="1"/>
    <xf numFmtId="167" fontId="0" fillId="0" borderId="0" xfId="0" applyNumberFormat="1" applyFont="1" applyBorder="1"/>
    <xf numFmtId="169" fontId="3" fillId="0" borderId="0" xfId="0" applyNumberFormat="1" applyFont="1" applyFill="1" applyAlignment="1"/>
    <xf numFmtId="0" fontId="0" fillId="5" borderId="5" xfId="0" applyFill="1" applyBorder="1"/>
    <xf numFmtId="0" fontId="0" fillId="0" borderId="1" xfId="0" applyBorder="1" applyAlignment="1">
      <alignment horizontal="center"/>
    </xf>
    <xf numFmtId="167" fontId="0" fillId="7" borderId="0" xfId="0" applyNumberFormat="1" applyFill="1"/>
    <xf numFmtId="167" fontId="0" fillId="7" borderId="1" xfId="0" applyNumberFormat="1" applyFill="1" applyBorder="1"/>
    <xf numFmtId="0" fontId="0" fillId="7" borderId="1" xfId="0" applyFill="1" applyBorder="1"/>
    <xf numFmtId="0" fontId="0" fillId="7" borderId="5" xfId="0" applyFill="1" applyBorder="1"/>
    <xf numFmtId="0" fontId="1" fillId="7" borderId="5" xfId="0" applyFont="1" applyFill="1" applyBorder="1"/>
    <xf numFmtId="14" fontId="0" fillId="7" borderId="1" xfId="0" applyNumberFormat="1" applyFill="1" applyBorder="1"/>
    <xf numFmtId="0" fontId="0" fillId="7" borderId="3" xfId="0" applyFill="1" applyBorder="1"/>
    <xf numFmtId="167" fontId="0" fillId="5" borderId="0" xfId="0" applyNumberFormat="1" applyFill="1" applyBorder="1"/>
    <xf numFmtId="0" fontId="0" fillId="0" borderId="4" xfId="0" applyBorder="1"/>
    <xf numFmtId="169" fontId="5" fillId="0" borderId="0" xfId="0" applyNumberFormat="1" applyFont="1"/>
    <xf numFmtId="169" fontId="0" fillId="0" borderId="0" xfId="0" applyNumberFormat="1" applyFill="1"/>
    <xf numFmtId="0" fontId="7" fillId="0" borderId="0" xfId="0" applyFont="1" applyBorder="1"/>
    <xf numFmtId="170" fontId="8" fillId="0" borderId="0" xfId="1" applyNumberFormat="1" applyFont="1" applyBorder="1"/>
    <xf numFmtId="170" fontId="7" fillId="0" borderId="0" xfId="1" applyNumberFormat="1" applyFont="1" applyBorder="1"/>
    <xf numFmtId="0" fontId="7" fillId="0" borderId="5" xfId="0" applyFont="1" applyBorder="1"/>
    <xf numFmtId="170" fontId="8" fillId="0" borderId="7" xfId="1" applyNumberFormat="1" applyFont="1" applyBorder="1"/>
    <xf numFmtId="170" fontId="8" fillId="0" borderId="8" xfId="1" applyNumberFormat="1" applyFont="1" applyBorder="1"/>
    <xf numFmtId="170" fontId="8" fillId="0" borderId="9" xfId="1" applyNumberFormat="1" applyFont="1" applyBorder="1"/>
    <xf numFmtId="17" fontId="8" fillId="0" borderId="0" xfId="0" applyNumberFormat="1" applyFont="1" applyBorder="1"/>
    <xf numFmtId="0" fontId="7" fillId="0" borderId="11" xfId="0" applyFont="1" applyBorder="1"/>
    <xf numFmtId="170" fontId="7" fillId="0" borderId="11" xfId="1" applyNumberFormat="1" applyFont="1" applyBorder="1"/>
    <xf numFmtId="165" fontId="7" fillId="0" borderId="6" xfId="2" applyNumberFormat="1" applyFont="1" applyBorder="1"/>
    <xf numFmtId="0" fontId="8" fillId="0" borderId="7" xfId="0" applyFont="1" applyBorder="1"/>
    <xf numFmtId="0" fontId="8" fillId="0" borderId="8" xfId="0" applyFont="1" applyBorder="1"/>
    <xf numFmtId="165" fontId="7" fillId="0" borderId="0" xfId="2" applyNumberFormat="1" applyFont="1" applyBorder="1"/>
    <xf numFmtId="170" fontId="7" fillId="0" borderId="0" xfId="1" applyNumberFormat="1" applyFont="1" applyBorder="1" applyAlignment="1">
      <alignment horizontal="left"/>
    </xf>
    <xf numFmtId="170" fontId="7" fillId="0" borderId="11" xfId="1" applyNumberFormat="1" applyFont="1" applyBorder="1" applyAlignment="1">
      <alignment horizontal="left"/>
    </xf>
    <xf numFmtId="170" fontId="7" fillId="0" borderId="6" xfId="1" applyNumberFormat="1" applyFont="1" applyBorder="1"/>
    <xf numFmtId="170" fontId="7" fillId="0" borderId="13" xfId="1" applyNumberFormat="1" applyFont="1" applyBorder="1"/>
    <xf numFmtId="0" fontId="7" fillId="0" borderId="0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8" fillId="0" borderId="0" xfId="0" applyFont="1" applyFill="1" applyBorder="1"/>
    <xf numFmtId="165" fontId="8" fillId="0" borderId="0" xfId="0" applyNumberFormat="1" applyFont="1" applyBorder="1"/>
    <xf numFmtId="170" fontId="7" fillId="0" borderId="15" xfId="1" applyNumberFormat="1" applyFont="1" applyBorder="1"/>
    <xf numFmtId="170" fontId="7" fillId="0" borderId="16" xfId="1" applyNumberFormat="1" applyFont="1" applyBorder="1"/>
    <xf numFmtId="170" fontId="7" fillId="0" borderId="17" xfId="1" applyNumberFormat="1" applyFont="1" applyBorder="1"/>
    <xf numFmtId="170" fontId="7" fillId="0" borderId="1" xfId="1" applyNumberFormat="1" applyFont="1" applyBorder="1"/>
    <xf numFmtId="170" fontId="8" fillId="0" borderId="22" xfId="1" applyNumberFormat="1" applyFont="1" applyBorder="1"/>
    <xf numFmtId="170" fontId="7" fillId="0" borderId="23" xfId="1" applyNumberFormat="1" applyFont="1" applyBorder="1"/>
    <xf numFmtId="170" fontId="7" fillId="0" borderId="24" xfId="1" applyNumberFormat="1" applyFont="1" applyBorder="1"/>
    <xf numFmtId="170" fontId="7" fillId="0" borderId="22" xfId="1" applyNumberFormat="1" applyFont="1" applyBorder="1"/>
    <xf numFmtId="170" fontId="7" fillId="0" borderId="25" xfId="1" applyNumberFormat="1" applyFont="1" applyBorder="1"/>
    <xf numFmtId="170" fontId="7" fillId="0" borderId="26" xfId="1" applyNumberFormat="1" applyFont="1" applyBorder="1"/>
    <xf numFmtId="170" fontId="7" fillId="0" borderId="27" xfId="1" applyNumberFormat="1" applyFont="1" applyBorder="1"/>
    <xf numFmtId="170" fontId="8" fillId="0" borderId="23" xfId="1" applyNumberFormat="1" applyFont="1" applyBorder="1"/>
    <xf numFmtId="170" fontId="8" fillId="0" borderId="24" xfId="1" applyNumberFormat="1" applyFont="1" applyBorder="1" applyAlignment="1">
      <alignment horizontal="center"/>
    </xf>
    <xf numFmtId="170" fontId="8" fillId="0" borderId="0" xfId="1" applyNumberFormat="1" applyFont="1" applyBorder="1" applyAlignment="1">
      <alignment horizontal="center"/>
    </xf>
    <xf numFmtId="170" fontId="8" fillId="0" borderId="28" xfId="1" applyNumberFormat="1" applyFont="1" applyBorder="1"/>
    <xf numFmtId="170" fontId="7" fillId="0" borderId="29" xfId="1" applyNumberFormat="1" applyFont="1" applyBorder="1" applyAlignment="1"/>
    <xf numFmtId="170" fontId="8" fillId="0" borderId="26" xfId="1" applyNumberFormat="1" applyFont="1" applyBorder="1"/>
    <xf numFmtId="171" fontId="8" fillId="0" borderId="26" xfId="1" applyNumberFormat="1" applyFont="1" applyBorder="1"/>
    <xf numFmtId="170" fontId="7" fillId="0" borderId="27" xfId="1" applyNumberFormat="1" applyFont="1" applyBorder="1" applyAlignment="1"/>
    <xf numFmtId="170" fontId="7" fillId="0" borderId="28" xfId="1" applyNumberFormat="1" applyFont="1" applyBorder="1"/>
    <xf numFmtId="171" fontId="8" fillId="0" borderId="0" xfId="1" applyNumberFormat="1" applyFont="1" applyBorder="1"/>
    <xf numFmtId="170" fontId="7" fillId="0" borderId="29" xfId="1" applyNumberFormat="1" applyFont="1" applyBorder="1"/>
    <xf numFmtId="170" fontId="7" fillId="0" borderId="0" xfId="1" applyNumberFormat="1" applyFont="1" applyBorder="1" applyAlignment="1"/>
    <xf numFmtId="0" fontId="7" fillId="0" borderId="0" xfId="0" applyFont="1"/>
    <xf numFmtId="170" fontId="8" fillId="0" borderId="0" xfId="1" applyNumberFormat="1" applyFont="1"/>
    <xf numFmtId="170" fontId="7" fillId="0" borderId="0" xfId="1" applyNumberFormat="1" applyFont="1"/>
    <xf numFmtId="165" fontId="7" fillId="0" borderId="0" xfId="2" applyNumberFormat="1" applyFont="1"/>
    <xf numFmtId="170" fontId="10" fillId="0" borderId="0" xfId="1" applyNumberFormat="1" applyFont="1"/>
    <xf numFmtId="0" fontId="8" fillId="0" borderId="0" xfId="0" applyFont="1"/>
    <xf numFmtId="170" fontId="9" fillId="0" borderId="0" xfId="1" applyNumberFormat="1" applyFont="1"/>
    <xf numFmtId="49" fontId="8" fillId="0" borderId="0" xfId="0" applyNumberFormat="1" applyFont="1"/>
    <xf numFmtId="165" fontId="7" fillId="0" borderId="0" xfId="0" applyNumberFormat="1" applyFont="1"/>
    <xf numFmtId="165" fontId="7" fillId="0" borderId="0" xfId="2" applyNumberFormat="1" applyFont="1" applyFill="1" applyBorder="1"/>
    <xf numFmtId="167" fontId="1" fillId="0" borderId="0" xfId="0" applyNumberFormat="1" applyFont="1" applyFill="1"/>
    <xf numFmtId="167" fontId="0" fillId="0" borderId="0" xfId="0" applyNumberFormat="1" applyFill="1"/>
    <xf numFmtId="170" fontId="7" fillId="0" borderId="0" xfId="1" applyNumberFormat="1" applyFont="1" applyAlignment="1">
      <alignment horizontal="right"/>
    </xf>
    <xf numFmtId="170" fontId="7" fillId="0" borderId="3" xfId="1" applyNumberFormat="1" applyFont="1" applyBorder="1" applyAlignment="1">
      <alignment horizontal="right"/>
    </xf>
    <xf numFmtId="165" fontId="7" fillId="0" borderId="3" xfId="2" applyNumberFormat="1" applyFont="1" applyBorder="1" applyAlignment="1">
      <alignment horizontal="right"/>
    </xf>
    <xf numFmtId="165" fontId="7" fillId="0" borderId="0" xfId="2" applyNumberFormat="1" applyFont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70" fontId="8" fillId="0" borderId="0" xfId="1" applyNumberFormat="1" applyFont="1" applyAlignment="1">
      <alignment horizontal="right"/>
    </xf>
    <xf numFmtId="170" fontId="7" fillId="0" borderId="0" xfId="1" applyNumberFormat="1" applyFont="1" applyBorder="1" applyAlignment="1">
      <alignment horizontal="right"/>
    </xf>
    <xf numFmtId="165" fontId="8" fillId="0" borderId="27" xfId="2" applyNumberFormat="1" applyFont="1" applyBorder="1" applyAlignment="1">
      <alignment horizontal="right"/>
    </xf>
    <xf numFmtId="170" fontId="7" fillId="0" borderId="23" xfId="1" applyNumberFormat="1" applyFont="1" applyBorder="1" applyAlignment="1">
      <alignment horizontal="right"/>
    </xf>
    <xf numFmtId="170" fontId="8" fillId="0" borderId="26" xfId="1" applyNumberFormat="1" applyFont="1" applyBorder="1" applyAlignment="1">
      <alignment horizontal="right"/>
    </xf>
    <xf numFmtId="170" fontId="8" fillId="0" borderId="0" xfId="1" applyNumberFormat="1" applyFont="1" applyBorder="1" applyAlignment="1">
      <alignment horizontal="right"/>
    </xf>
    <xf numFmtId="171" fontId="8" fillId="0" borderId="26" xfId="1" applyNumberFormat="1" applyFont="1" applyBorder="1" applyAlignment="1">
      <alignment horizontal="right"/>
    </xf>
    <xf numFmtId="170" fontId="8" fillId="0" borderId="10" xfId="1" applyNumberFormat="1" applyFont="1" applyBorder="1" applyAlignment="1">
      <alignment horizontal="center"/>
    </xf>
    <xf numFmtId="170" fontId="7" fillId="0" borderId="32" xfId="1" applyNumberFormat="1" applyFont="1" applyBorder="1"/>
    <xf numFmtId="170" fontId="7" fillId="0" borderId="5" xfId="1" applyNumberFormat="1" applyFont="1" applyBorder="1"/>
    <xf numFmtId="38" fontId="0" fillId="0" borderId="0" xfId="0" applyNumberFormat="1" applyBorder="1"/>
    <xf numFmtId="38" fontId="0" fillId="0" borderId="6" xfId="0" applyNumberFormat="1" applyBorder="1"/>
    <xf numFmtId="0" fontId="0" fillId="0" borderId="0" xfId="0" applyAlignment="1">
      <alignment horizontal="center"/>
    </xf>
    <xf numFmtId="170" fontId="7" fillId="0" borderId="2" xfId="1" applyNumberFormat="1" applyFont="1" applyBorder="1"/>
    <xf numFmtId="170" fontId="8" fillId="0" borderId="34" xfId="1" applyNumberFormat="1" applyFont="1" applyBorder="1"/>
    <xf numFmtId="171" fontId="8" fillId="0" borderId="24" xfId="2" applyNumberFormat="1" applyFont="1" applyFill="1" applyBorder="1"/>
    <xf numFmtId="171" fontId="8" fillId="0" borderId="0" xfId="1" applyNumberFormat="1" applyFont="1" applyBorder="1" applyAlignment="1">
      <alignment horizontal="right"/>
    </xf>
    <xf numFmtId="0" fontId="8" fillId="0" borderId="23" xfId="0" applyFont="1" applyBorder="1"/>
    <xf numFmtId="17" fontId="8" fillId="0" borderId="23" xfId="0" applyNumberFormat="1" applyFont="1" applyBorder="1"/>
    <xf numFmtId="170" fontId="8" fillId="0" borderId="35" xfId="1" applyNumberFormat="1" applyFont="1" applyBorder="1" applyAlignment="1">
      <alignment horizontal="right"/>
    </xf>
    <xf numFmtId="170" fontId="7" fillId="0" borderId="37" xfId="1" applyNumberFormat="1" applyFont="1" applyBorder="1"/>
    <xf numFmtId="0" fontId="7" fillId="0" borderId="28" xfId="0" applyFont="1" applyBorder="1"/>
    <xf numFmtId="170" fontId="7" fillId="0" borderId="38" xfId="1" applyNumberFormat="1" applyFont="1" applyBorder="1"/>
    <xf numFmtId="0" fontId="8" fillId="0" borderId="28" xfId="0" applyFont="1" applyBorder="1"/>
    <xf numFmtId="0" fontId="7" fillId="0" borderId="28" xfId="0" applyFont="1" applyFill="1" applyBorder="1"/>
    <xf numFmtId="0" fontId="7" fillId="0" borderId="23" xfId="0" applyFont="1" applyBorder="1"/>
    <xf numFmtId="0" fontId="8" fillId="0" borderId="22" xfId="0" applyNumberFormat="1" applyFont="1" applyBorder="1" applyAlignment="1"/>
    <xf numFmtId="0" fontId="8" fillId="0" borderId="39" xfId="0" applyFont="1" applyBorder="1"/>
    <xf numFmtId="165" fontId="8" fillId="0" borderId="35" xfId="2" applyNumberFormat="1" applyFont="1" applyBorder="1" applyAlignment="1">
      <alignment horizontal="right"/>
    </xf>
    <xf numFmtId="165" fontId="7" fillId="0" borderId="36" xfId="2" applyNumberFormat="1" applyFont="1" applyBorder="1"/>
    <xf numFmtId="0" fontId="7" fillId="0" borderId="28" xfId="0" applyNumberFormat="1" applyFont="1" applyBorder="1" applyAlignment="1"/>
    <xf numFmtId="0" fontId="7" fillId="0" borderId="28" xfId="1" applyNumberFormat="1" applyFont="1" applyBorder="1" applyAlignment="1"/>
    <xf numFmtId="0" fontId="7" fillId="0" borderId="28" xfId="0" applyNumberFormat="1" applyFont="1" applyFill="1" applyBorder="1" applyAlignment="1"/>
    <xf numFmtId="165" fontId="8" fillId="0" borderId="8" xfId="2" applyNumberFormat="1" applyFont="1" applyBorder="1"/>
    <xf numFmtId="165" fontId="8" fillId="0" borderId="21" xfId="2" applyNumberFormat="1" applyFont="1" applyBorder="1" applyAlignment="1">
      <alignment horizontal="right"/>
    </xf>
    <xf numFmtId="165" fontId="8" fillId="0" borderId="8" xfId="0" applyNumberFormat="1" applyFont="1" applyBorder="1"/>
    <xf numFmtId="0" fontId="8" fillId="0" borderId="21" xfId="0" applyFont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170" fontId="7" fillId="0" borderId="40" xfId="1" applyNumberFormat="1" applyFont="1" applyBorder="1"/>
    <xf numFmtId="170" fontId="7" fillId="0" borderId="1" xfId="1" applyNumberFormat="1" applyFont="1" applyBorder="1" applyAlignment="1">
      <alignment horizontal="right"/>
    </xf>
    <xf numFmtId="170" fontId="7" fillId="0" borderId="2" xfId="1" applyNumberFormat="1" applyFont="1" applyBorder="1" applyAlignment="1">
      <alignment horizontal="right"/>
    </xf>
    <xf numFmtId="3" fontId="7" fillId="0" borderId="38" xfId="0" applyNumberFormat="1" applyFont="1" applyBorder="1"/>
    <xf numFmtId="170" fontId="8" fillId="0" borderId="0" xfId="1" applyNumberFormat="1" applyFont="1" applyAlignment="1">
      <alignment horizontal="center"/>
    </xf>
    <xf numFmtId="170" fontId="7" fillId="0" borderId="30" xfId="1" applyNumberFormat="1" applyFont="1" applyBorder="1" applyAlignment="1">
      <alignment horizontal="left"/>
    </xf>
    <xf numFmtId="170" fontId="7" fillId="0" borderId="31" xfId="1" applyNumberFormat="1" applyFont="1" applyBorder="1" applyAlignment="1">
      <alignment horizontal="left"/>
    </xf>
    <xf numFmtId="170" fontId="7" fillId="0" borderId="33" xfId="1" applyNumberFormat="1" applyFont="1" applyBorder="1" applyAlignment="1">
      <alignment horizontal="left"/>
    </xf>
    <xf numFmtId="170" fontId="8" fillId="0" borderId="0" xfId="1" applyNumberFormat="1" applyFont="1" applyAlignment="1"/>
    <xf numFmtId="170" fontId="7" fillId="0" borderId="42" xfId="1" applyNumberFormat="1" applyFont="1" applyBorder="1" applyAlignment="1">
      <alignment horizontal="left" wrapText="1"/>
    </xf>
    <xf numFmtId="170" fontId="7" fillId="0" borderId="12" xfId="1" applyNumberFormat="1" applyFont="1" applyBorder="1" applyAlignment="1">
      <alignment horizontal="left" wrapText="1"/>
    </xf>
    <xf numFmtId="170" fontId="7" fillId="0" borderId="43" xfId="1" applyNumberFormat="1" applyFont="1" applyBorder="1" applyAlignment="1">
      <alignment horizontal="left" wrapText="1"/>
    </xf>
    <xf numFmtId="170" fontId="7" fillId="0" borderId="30" xfId="1" applyNumberFormat="1" applyFont="1" applyBorder="1" applyAlignment="1">
      <alignment horizontal="left" wrapText="1"/>
    </xf>
    <xf numFmtId="170" fontId="7" fillId="0" borderId="31" xfId="1" applyNumberFormat="1" applyFont="1" applyBorder="1" applyAlignment="1">
      <alignment horizontal="left" wrapText="1"/>
    </xf>
    <xf numFmtId="170" fontId="7" fillId="0" borderId="33" xfId="1" applyNumberFormat="1" applyFont="1" applyBorder="1" applyAlignment="1">
      <alignment horizontal="left" wrapText="1"/>
    </xf>
    <xf numFmtId="170" fontId="7" fillId="0" borderId="44" xfId="1" applyNumberFormat="1" applyFont="1" applyBorder="1" applyAlignment="1">
      <alignment horizontal="left"/>
    </xf>
    <xf numFmtId="170" fontId="7" fillId="0" borderId="45" xfId="1" applyNumberFormat="1" applyFont="1" applyBorder="1" applyAlignment="1">
      <alignment horizontal="left"/>
    </xf>
    <xf numFmtId="170" fontId="7" fillId="0" borderId="46" xfId="1" applyNumberFormat="1" applyFont="1" applyBorder="1" applyAlignment="1">
      <alignment horizontal="left"/>
    </xf>
    <xf numFmtId="0" fontId="8" fillId="0" borderId="22" xfId="0" applyFont="1" applyBorder="1"/>
    <xf numFmtId="3" fontId="1" fillId="0" borderId="3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7" fillId="0" borderId="3" xfId="1" applyNumberFormat="1" applyFont="1" applyBorder="1" applyAlignment="1">
      <alignment horizontal="right"/>
    </xf>
    <xf numFmtId="3" fontId="7" fillId="0" borderId="3" xfId="2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right"/>
    </xf>
    <xf numFmtId="3" fontId="7" fillId="0" borderId="3" xfId="0" applyNumberFormat="1" applyFont="1" applyBorder="1"/>
    <xf numFmtId="3" fontId="7" fillId="0" borderId="37" xfId="1" applyNumberFormat="1" applyFont="1" applyBorder="1" applyAlignment="1"/>
    <xf numFmtId="3" fontId="7" fillId="0" borderId="41" xfId="1" applyNumberFormat="1" applyFont="1" applyBorder="1" applyAlignment="1"/>
    <xf numFmtId="3" fontId="7" fillId="0" borderId="14" xfId="1" applyNumberFormat="1" applyFont="1" applyBorder="1" applyAlignment="1">
      <alignment horizontal="right"/>
    </xf>
    <xf numFmtId="3" fontId="8" fillId="0" borderId="19" xfId="1" applyNumberFormat="1" applyFont="1" applyBorder="1" applyAlignment="1">
      <alignment horizontal="right"/>
    </xf>
    <xf numFmtId="170" fontId="7" fillId="0" borderId="1" xfId="1" applyNumberFormat="1" applyFont="1" applyBorder="1" applyAlignment="1"/>
    <xf numFmtId="170" fontId="7" fillId="0" borderId="16" xfId="1" applyNumberFormat="1" applyFont="1" applyBorder="1" applyAlignment="1"/>
    <xf numFmtId="170" fontId="7" fillId="0" borderId="18" xfId="1" applyNumberFormat="1" applyFont="1" applyBorder="1" applyAlignment="1"/>
    <xf numFmtId="167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4" fontId="0" fillId="0" borderId="1" xfId="0" applyNumberFormat="1" applyFill="1" applyBorder="1"/>
    <xf numFmtId="0" fontId="0" fillId="2" borderId="1" xfId="0" applyFill="1" applyBorder="1"/>
    <xf numFmtId="167" fontId="0" fillId="2" borderId="1" xfId="0" applyNumberFormat="1" applyFill="1" applyBorder="1"/>
    <xf numFmtId="16" fontId="2" fillId="0" borderId="0" xfId="0" applyNumberFormat="1" applyFont="1"/>
    <xf numFmtId="0" fontId="1" fillId="0" borderId="0" xfId="0" applyFont="1" applyFill="1" applyBorder="1"/>
    <xf numFmtId="167" fontId="1" fillId="0" borderId="0" xfId="0" applyNumberFormat="1" applyFont="1" applyFill="1" applyBorder="1"/>
    <xf numFmtId="38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Fill="1" applyBorder="1"/>
    <xf numFmtId="167" fontId="0" fillId="0" borderId="0" xfId="0" applyNumberFormat="1" applyBorder="1"/>
    <xf numFmtId="167" fontId="1" fillId="0" borderId="0" xfId="0" applyNumberFormat="1" applyFont="1" applyBorder="1"/>
    <xf numFmtId="165" fontId="7" fillId="0" borderId="2" xfId="2" applyNumberFormat="1" applyFont="1" applyBorder="1"/>
    <xf numFmtId="170" fontId="7" fillId="0" borderId="1" xfId="1" applyNumberFormat="1" applyFont="1" applyFill="1" applyBorder="1" applyAlignment="1">
      <alignment horizontal="right"/>
    </xf>
    <xf numFmtId="170" fontId="7" fillId="0" borderId="1" xfId="1" applyNumberFormat="1" applyFont="1" applyFill="1" applyBorder="1"/>
    <xf numFmtId="170" fontId="7" fillId="0" borderId="47" xfId="1" applyNumberFormat="1" applyFont="1" applyFill="1" applyBorder="1"/>
    <xf numFmtId="170" fontId="7" fillId="0" borderId="3" xfId="1" applyNumberFormat="1" applyFont="1" applyFill="1" applyBorder="1"/>
    <xf numFmtId="0" fontId="7" fillId="0" borderId="1" xfId="0" applyFont="1" applyFill="1" applyBorder="1"/>
    <xf numFmtId="170" fontId="8" fillId="0" borderId="20" xfId="1" applyNumberFormat="1" applyFont="1" applyFill="1" applyBorder="1"/>
    <xf numFmtId="170" fontId="8" fillId="0" borderId="21" xfId="1" applyNumberFormat="1" applyFont="1" applyFill="1" applyBorder="1"/>
    <xf numFmtId="170" fontId="8" fillId="0" borderId="50" xfId="1" applyNumberFormat="1" applyFont="1" applyFill="1" applyBorder="1"/>
    <xf numFmtId="170" fontId="7" fillId="0" borderId="48" xfId="1" applyNumberFormat="1" applyFont="1" applyFill="1" applyBorder="1" applyAlignment="1">
      <alignment horizontal="right"/>
    </xf>
    <xf numFmtId="170" fontId="8" fillId="0" borderId="48" xfId="1" applyNumberFormat="1" applyFont="1" applyFill="1" applyBorder="1"/>
    <xf numFmtId="170" fontId="8" fillId="0" borderId="49" xfId="1" applyNumberFormat="1" applyFont="1" applyFill="1" applyBorder="1"/>
    <xf numFmtId="14" fontId="0" fillId="0" borderId="1" xfId="0" applyNumberFormat="1" applyBorder="1"/>
    <xf numFmtId="0" fontId="1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0" borderId="2" xfId="0" applyFont="1" applyBorder="1"/>
    <xf numFmtId="0" fontId="1" fillId="0" borderId="10" xfId="0" applyFont="1" applyBorder="1" applyAlignment="1"/>
    <xf numFmtId="0" fontId="1" fillId="0" borderId="10" xfId="0" applyFont="1" applyBorder="1"/>
    <xf numFmtId="38" fontId="0" fillId="11" borderId="1" xfId="0" applyNumberFormat="1" applyFill="1" applyBorder="1"/>
    <xf numFmtId="38" fontId="1" fillId="11" borderId="1" xfId="0" applyNumberFormat="1" applyFont="1" applyFill="1" applyBorder="1"/>
    <xf numFmtId="38" fontId="0" fillId="11" borderId="0" xfId="0" applyNumberFormat="1" applyFill="1"/>
    <xf numFmtId="0" fontId="0" fillId="11" borderId="1" xfId="0" applyFill="1" applyBorder="1"/>
    <xf numFmtId="167" fontId="0" fillId="11" borderId="1" xfId="0" applyNumberFormat="1" applyFill="1" applyBorder="1"/>
    <xf numFmtId="0" fontId="0" fillId="7" borderId="0" xfId="0" applyFill="1"/>
    <xf numFmtId="167" fontId="0" fillId="7" borderId="0" xfId="0" applyNumberFormat="1" applyFill="1" applyBorder="1"/>
    <xf numFmtId="0" fontId="0" fillId="7" borderId="0" xfId="0" applyFill="1" applyBorder="1"/>
    <xf numFmtId="0" fontId="1" fillId="7" borderId="0" xfId="0" applyFont="1" applyFill="1"/>
    <xf numFmtId="0" fontId="1" fillId="7" borderId="0" xfId="0" applyFont="1" applyFill="1" applyBorder="1"/>
    <xf numFmtId="167" fontId="1" fillId="7" borderId="0" xfId="0" applyNumberFormat="1" applyFont="1" applyFill="1" applyBorder="1"/>
    <xf numFmtId="38" fontId="0" fillId="7" borderId="0" xfId="0" applyNumberFormat="1" applyFill="1" applyBorder="1"/>
    <xf numFmtId="0" fontId="2" fillId="7" borderId="0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9" fontId="4" fillId="6" borderId="0" xfId="0" applyNumberFormat="1" applyFont="1" applyFill="1" applyAlignment="1">
      <alignment horizontal="center" wrapText="1"/>
    </xf>
    <xf numFmtId="0" fontId="7" fillId="0" borderId="28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" fillId="10" borderId="1" xfId="0" applyFont="1" applyFill="1" applyBorder="1" applyAlignment="1">
      <alignment horizontal="center" vertical="center" textRotation="255" wrapText="1"/>
    </xf>
    <xf numFmtId="0" fontId="1" fillId="9" borderId="1" xfId="0" applyFont="1" applyFill="1" applyBorder="1" applyAlignment="1">
      <alignment horizontal="center" vertical="center" textRotation="255" wrapText="1"/>
    </xf>
    <xf numFmtId="0" fontId="1" fillId="0" borderId="5" xfId="0" applyFont="1" applyBorder="1"/>
    <xf numFmtId="0" fontId="0" fillId="0" borderId="5" xfId="0" applyBorder="1"/>
    <xf numFmtId="0" fontId="1" fillId="0" borderId="42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1" fillId="0" borderId="17" xfId="0" applyFont="1" applyBorder="1"/>
    <xf numFmtId="0" fontId="1" fillId="0" borderId="14" xfId="0" applyFont="1" applyBorder="1"/>
    <xf numFmtId="0" fontId="0" fillId="0" borderId="17" xfId="0" applyBorder="1"/>
    <xf numFmtId="0" fontId="0" fillId="0" borderId="14" xfId="0" applyBorder="1"/>
    <xf numFmtId="0" fontId="0" fillId="0" borderId="52" xfId="0" applyBorder="1"/>
    <xf numFmtId="0" fontId="0" fillId="0" borderId="18" xfId="0" applyBorder="1" applyAlignment="1"/>
    <xf numFmtId="0" fontId="0" fillId="0" borderId="19" xfId="0" applyBorder="1"/>
    <xf numFmtId="0" fontId="1" fillId="0" borderId="25" xfId="0" applyFont="1" applyBorder="1"/>
    <xf numFmtId="0" fontId="0" fillId="0" borderId="49" xfId="0" applyBorder="1"/>
    <xf numFmtId="14" fontId="0" fillId="0" borderId="17" xfId="0" applyNumberFormat="1" applyBorder="1"/>
    <xf numFmtId="0" fontId="0" fillId="0" borderId="18" xfId="0" applyBorder="1"/>
    <xf numFmtId="0" fontId="1" fillId="0" borderId="7" xfId="0" applyFont="1" applyBorder="1" applyAlignment="1"/>
    <xf numFmtId="0" fontId="1" fillId="0" borderId="9" xfId="0" applyFont="1" applyBorder="1"/>
    <xf numFmtId="0" fontId="0" fillId="0" borderId="0" xfId="0" applyFill="1" applyBorder="1" applyAlignment="1"/>
    <xf numFmtId="0" fontId="0" fillId="0" borderId="0" xfId="0" applyAlignment="1">
      <alignment horizontal="justify" wrapText="1"/>
    </xf>
    <xf numFmtId="0" fontId="1" fillId="0" borderId="12" xfId="0" applyFont="1" applyBorder="1" applyAlignment="1">
      <alignment horizontal="left"/>
    </xf>
    <xf numFmtId="0" fontId="1" fillId="0" borderId="31" xfId="0" applyFont="1" applyBorder="1"/>
    <xf numFmtId="0" fontId="0" fillId="0" borderId="31" xfId="0" applyBorder="1"/>
    <xf numFmtId="0" fontId="0" fillId="0" borderId="45" xfId="0" applyBorder="1"/>
    <xf numFmtId="0" fontId="1" fillId="0" borderId="7" xfId="0" applyFont="1" applyFill="1" applyBorder="1" applyAlignment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9"/>
  <sheetViews>
    <sheetView workbookViewId="0">
      <pane ySplit="4" topLeftCell="A147" activePane="bottomLeft" state="frozen"/>
      <selection activeCell="B1" sqref="B1"/>
      <selection pane="bottomLeft" activeCell="I154" sqref="I154"/>
    </sheetView>
  </sheetViews>
  <sheetFormatPr baseColWidth="10" defaultRowHeight="15"/>
  <cols>
    <col min="1" max="1" width="11.42578125" style="9"/>
    <col min="2" max="2" width="11.42578125" style="30"/>
    <col min="3" max="3" width="47.7109375" bestFit="1" customWidth="1"/>
    <col min="4" max="4" width="32.85546875" style="1" bestFit="1" customWidth="1"/>
    <col min="5" max="5" width="13.85546875" style="49" bestFit="1" customWidth="1"/>
    <col min="6" max="6" width="13.140625" style="49" bestFit="1" customWidth="1"/>
    <col min="7" max="7" width="13.85546875" style="49" bestFit="1" customWidth="1"/>
    <col min="9" max="10" width="11.5703125" bestFit="1" customWidth="1"/>
    <col min="11" max="13" width="11.42578125" style="2"/>
    <col min="14" max="14" width="11.5703125" style="2" bestFit="1" customWidth="1"/>
  </cols>
  <sheetData>
    <row r="1" spans="1:14">
      <c r="A1" s="259" t="s">
        <v>1</v>
      </c>
      <c r="B1" s="259"/>
      <c r="C1" s="259"/>
      <c r="D1" s="259"/>
      <c r="E1" s="259"/>
      <c r="F1" s="259"/>
      <c r="G1" s="259"/>
    </row>
    <row r="2" spans="1:14">
      <c r="A2" s="260" t="s">
        <v>57</v>
      </c>
      <c r="B2" s="260"/>
      <c r="C2" s="260"/>
      <c r="D2" s="260"/>
      <c r="E2" s="260"/>
      <c r="F2" s="260"/>
      <c r="G2" s="260"/>
    </row>
    <row r="4" spans="1:14" s="12" customFormat="1">
      <c r="A4" s="250">
        <v>2013</v>
      </c>
      <c r="B4" s="26"/>
      <c r="C4" s="17" t="s">
        <v>5</v>
      </c>
      <c r="D4" s="18" t="s">
        <v>6</v>
      </c>
      <c r="E4" s="43" t="s">
        <v>2</v>
      </c>
      <c r="F4" s="43" t="s">
        <v>3</v>
      </c>
      <c r="G4" s="43" t="s">
        <v>54</v>
      </c>
      <c r="H4" s="12" t="s">
        <v>371</v>
      </c>
      <c r="I4" s="211" t="s">
        <v>370</v>
      </c>
      <c r="J4" s="211"/>
      <c r="K4" s="212" t="s">
        <v>369</v>
      </c>
      <c r="L4" s="212"/>
      <c r="M4" s="127"/>
      <c r="N4" s="127"/>
    </row>
    <row r="5" spans="1:14" s="12" customFormat="1">
      <c r="A5" s="251"/>
      <c r="B5" s="28" t="s">
        <v>40</v>
      </c>
      <c r="C5" s="11" t="s">
        <v>0</v>
      </c>
      <c r="D5" s="14"/>
      <c r="E5" s="44">
        <v>6302874</v>
      </c>
      <c r="F5" s="44"/>
      <c r="G5" s="44"/>
      <c r="I5" s="127" t="s">
        <v>329</v>
      </c>
      <c r="J5" s="127">
        <v>7316301</v>
      </c>
      <c r="K5" s="212"/>
      <c r="L5" s="212"/>
    </row>
    <row r="6" spans="1:14" s="12" customFormat="1">
      <c r="A6" s="251"/>
      <c r="B6" s="27">
        <v>7</v>
      </c>
      <c r="C6" s="11" t="s">
        <v>76</v>
      </c>
      <c r="D6" s="14"/>
      <c r="E6" s="44">
        <v>268390</v>
      </c>
      <c r="F6" s="44"/>
      <c r="G6" s="44"/>
      <c r="I6" s="127" t="s">
        <v>268</v>
      </c>
      <c r="J6" s="127">
        <f>F7+F8+F14+F20+F27+F37+F46+F47+F55+F63+F64+F67+F74+F80+F97+F101+F109+F116+F132+F133+F136+F141+F153+F161+F168+F184+F201+F202+F213+F214+F217</f>
        <v>12181300</v>
      </c>
      <c r="K6" s="212"/>
      <c r="L6" s="212"/>
    </row>
    <row r="7" spans="1:14" s="7" customFormat="1">
      <c r="A7" s="251"/>
      <c r="B7" s="31">
        <v>42209</v>
      </c>
      <c r="C7" s="5"/>
      <c r="D7" s="5" t="s">
        <v>65</v>
      </c>
      <c r="E7" s="45"/>
      <c r="F7" s="45">
        <v>108000</v>
      </c>
      <c r="G7" s="45"/>
      <c r="I7" s="128" t="s">
        <v>269</v>
      </c>
      <c r="J7" s="128">
        <f>F29+F30+F31+F142</f>
        <v>1368182</v>
      </c>
      <c r="K7" s="214"/>
      <c r="L7" s="214"/>
    </row>
    <row r="8" spans="1:14" s="7" customFormat="1">
      <c r="A8" s="251"/>
      <c r="B8" s="31">
        <v>42232</v>
      </c>
      <c r="C8" s="5"/>
      <c r="D8" s="5" t="s">
        <v>65</v>
      </c>
      <c r="E8" s="45"/>
      <c r="F8" s="45">
        <v>221200</v>
      </c>
      <c r="G8" s="45"/>
      <c r="I8" s="128" t="s">
        <v>70</v>
      </c>
      <c r="J8" s="128">
        <f>F66+F68+F170+F185+F193+F194+F215</f>
        <v>7600000</v>
      </c>
      <c r="K8" s="214"/>
      <c r="L8" s="214"/>
    </row>
    <row r="9" spans="1:14" s="7" customFormat="1">
      <c r="A9" s="251"/>
      <c r="B9" s="28"/>
      <c r="C9" s="5"/>
      <c r="D9" s="6"/>
      <c r="E9" s="45"/>
      <c r="F9" s="45"/>
      <c r="G9" s="45"/>
      <c r="I9" s="128" t="s">
        <v>298</v>
      </c>
      <c r="J9" s="128">
        <f>F39+F143</f>
        <v>3000000</v>
      </c>
      <c r="K9" s="214"/>
      <c r="L9" s="214"/>
    </row>
    <row r="10" spans="1:14" s="12" customFormat="1">
      <c r="A10" s="251"/>
      <c r="B10" s="28"/>
      <c r="C10" s="13" t="s">
        <v>58</v>
      </c>
      <c r="D10" s="14"/>
      <c r="E10" s="44">
        <f>SUM(E5:E9)</f>
        <v>6571264</v>
      </c>
      <c r="F10" s="44">
        <f>SUM(F5:F9)</f>
        <v>329200</v>
      </c>
      <c r="G10" s="44">
        <f>(E10-F10)</f>
        <v>6242064</v>
      </c>
      <c r="I10" s="127" t="s">
        <v>288</v>
      </c>
      <c r="J10" s="127">
        <f>E26+E39+E40+E48+E53+E61+E62+E65+E73+E81+E86+E90+E91+E98+E102+E107+E110+E117+E123+E124+E125+E134+E144+E145+E146+E154+E160+E166+E174+E181+E183+E200+E203+E210+E216</f>
        <v>214092</v>
      </c>
      <c r="K10" s="212"/>
      <c r="L10" s="212"/>
    </row>
    <row r="11" spans="1:14" s="12" customFormat="1">
      <c r="A11" s="251"/>
      <c r="B11" s="28"/>
      <c r="C11" s="13"/>
      <c r="D11" s="14"/>
      <c r="E11" s="44"/>
      <c r="F11" s="44"/>
      <c r="G11" s="44"/>
      <c r="I11" s="127" t="s">
        <v>222</v>
      </c>
      <c r="J11" s="127">
        <f>E99+E100+E211+E212</f>
        <v>13229800</v>
      </c>
      <c r="K11" s="212"/>
      <c r="L11" s="212"/>
    </row>
    <row r="12" spans="1:14" s="12" customFormat="1">
      <c r="A12" s="251"/>
      <c r="B12" s="28"/>
      <c r="C12" s="13"/>
      <c r="D12" s="14"/>
      <c r="E12" s="44"/>
      <c r="F12" s="44"/>
      <c r="G12" s="44"/>
      <c r="I12" s="127" t="s">
        <v>291</v>
      </c>
      <c r="J12" s="127">
        <f>F126+F191</f>
        <v>225000</v>
      </c>
      <c r="K12" s="212"/>
      <c r="L12" s="212"/>
    </row>
    <row r="13" spans="1:14" s="7" customFormat="1">
      <c r="A13" s="251"/>
      <c r="B13" s="28" t="s">
        <v>41</v>
      </c>
      <c r="C13" s="5" t="s">
        <v>52</v>
      </c>
      <c r="D13" s="6"/>
      <c r="E13" s="44">
        <f>G10</f>
        <v>6242064</v>
      </c>
      <c r="F13" s="45"/>
      <c r="G13" s="45"/>
      <c r="I13" s="128" t="s">
        <v>292</v>
      </c>
      <c r="J13" s="128">
        <f>F88+F89</f>
        <v>1902938</v>
      </c>
      <c r="K13" s="214"/>
      <c r="L13" s="214"/>
    </row>
    <row r="14" spans="1:14" s="7" customFormat="1">
      <c r="A14" s="251"/>
      <c r="B14" s="28">
        <v>42252</v>
      </c>
      <c r="D14" s="5" t="s">
        <v>65</v>
      </c>
      <c r="E14" s="45"/>
      <c r="F14" s="45">
        <v>315200</v>
      </c>
      <c r="G14" s="45"/>
      <c r="I14" s="128" t="s">
        <v>293</v>
      </c>
      <c r="J14" s="128">
        <f>E171+E172+E173+E182+E186+E187</f>
        <v>62385</v>
      </c>
      <c r="K14" s="214"/>
      <c r="L14" s="214"/>
    </row>
    <row r="15" spans="1:14" s="7" customFormat="1">
      <c r="A15" s="251"/>
      <c r="B15" s="28">
        <v>42253</v>
      </c>
      <c r="C15" s="5" t="s">
        <v>76</v>
      </c>
      <c r="D15" s="6"/>
      <c r="E15" s="45">
        <v>268390</v>
      </c>
      <c r="F15" s="45"/>
      <c r="G15" s="45"/>
      <c r="I15" s="213"/>
      <c r="J15" s="213"/>
      <c r="K15" s="214"/>
      <c r="L15" s="214"/>
      <c r="M15" s="128"/>
      <c r="N15" s="128"/>
    </row>
    <row r="16" spans="1:14" s="12" customFormat="1">
      <c r="A16" s="251"/>
      <c r="B16" s="28"/>
      <c r="C16" s="13" t="s">
        <v>56</v>
      </c>
      <c r="D16" s="14"/>
      <c r="E16" s="44">
        <f>SUM(E13:E15)</f>
        <v>6510454</v>
      </c>
      <c r="F16" s="44">
        <f>SUM(F13:F15)</f>
        <v>315200</v>
      </c>
      <c r="G16" s="44">
        <f>(E16-F16)</f>
        <v>6195254</v>
      </c>
      <c r="I16" s="211"/>
      <c r="J16" s="211"/>
      <c r="K16" s="212"/>
      <c r="L16" s="212"/>
      <c r="M16" s="127"/>
      <c r="N16" s="127"/>
    </row>
    <row r="17" spans="1:14" s="7" customFormat="1">
      <c r="A17" s="251"/>
      <c r="B17" s="28"/>
      <c r="D17" s="6"/>
      <c r="E17" s="45"/>
      <c r="F17" s="45"/>
      <c r="G17" s="45"/>
      <c r="I17" s="215"/>
      <c r="J17" s="215"/>
      <c r="K17" s="214"/>
      <c r="L17" s="214"/>
      <c r="M17" s="128"/>
      <c r="N17" s="128"/>
    </row>
    <row r="18" spans="1:14" s="7" customFormat="1">
      <c r="A18" s="251"/>
      <c r="B18" s="28"/>
      <c r="C18" s="5"/>
      <c r="D18" s="6"/>
      <c r="E18" s="45"/>
      <c r="F18" s="45"/>
      <c r="G18" s="45"/>
      <c r="I18" s="215"/>
      <c r="J18" s="215"/>
      <c r="K18" s="214"/>
      <c r="L18" s="214"/>
      <c r="M18" s="2"/>
      <c r="N18" s="128"/>
    </row>
    <row r="19" spans="1:14" s="7" customFormat="1">
      <c r="A19" s="251"/>
      <c r="B19" s="28" t="s">
        <v>42</v>
      </c>
      <c r="C19" s="5" t="s">
        <v>52</v>
      </c>
      <c r="D19" s="6"/>
      <c r="E19" s="45">
        <f>G16</f>
        <v>6195254</v>
      </c>
      <c r="F19" s="45"/>
      <c r="G19" s="45"/>
      <c r="I19" s="215"/>
      <c r="J19" s="215"/>
      <c r="K19" s="214"/>
      <c r="L19" s="214"/>
      <c r="M19" s="128"/>
      <c r="N19" s="128"/>
    </row>
    <row r="20" spans="1:14" s="7" customFormat="1">
      <c r="A20" s="251"/>
      <c r="B20" s="28">
        <v>42278</v>
      </c>
      <c r="D20" s="5" t="s">
        <v>65</v>
      </c>
      <c r="E20" s="45"/>
      <c r="F20" s="45">
        <v>287500</v>
      </c>
      <c r="G20" s="45"/>
      <c r="I20" s="213"/>
      <c r="J20" s="213"/>
      <c r="K20" s="214"/>
      <c r="L20" s="214"/>
      <c r="M20" s="128"/>
      <c r="N20" s="128"/>
    </row>
    <row r="21" spans="1:14" s="7" customFormat="1">
      <c r="A21" s="251"/>
      <c r="B21" s="28">
        <v>42285</v>
      </c>
      <c r="C21" s="5" t="s">
        <v>76</v>
      </c>
      <c r="D21" s="6"/>
      <c r="E21" s="45">
        <v>260406</v>
      </c>
      <c r="F21" s="46"/>
      <c r="G21" s="45"/>
      <c r="I21" s="213"/>
      <c r="J21" s="213"/>
      <c r="K21" s="214"/>
      <c r="L21" s="214"/>
      <c r="M21" s="128"/>
      <c r="N21" s="128"/>
    </row>
    <row r="22" spans="1:14" s="12" customFormat="1">
      <c r="A22" s="251"/>
      <c r="B22" s="28"/>
      <c r="C22" s="13" t="s">
        <v>55</v>
      </c>
      <c r="D22" s="14"/>
      <c r="E22" s="44">
        <f>SUM(E19:E21)</f>
        <v>6455660</v>
      </c>
      <c r="F22" s="44">
        <f>SUM(F19:F21)</f>
        <v>287500</v>
      </c>
      <c r="G22" s="44">
        <f>(E22-F22)</f>
        <v>6168160</v>
      </c>
      <c r="I22" s="211"/>
      <c r="J22" s="211"/>
      <c r="K22" s="212"/>
      <c r="L22" s="212"/>
      <c r="M22" s="127"/>
      <c r="N22" s="127"/>
    </row>
    <row r="23" spans="1:14" s="7" customFormat="1">
      <c r="A23" s="251"/>
      <c r="B23" s="28"/>
      <c r="C23" s="5"/>
      <c r="D23" s="6"/>
      <c r="E23" s="45"/>
      <c r="F23" s="45"/>
      <c r="G23" s="45"/>
      <c r="I23" s="215"/>
      <c r="J23" s="215"/>
      <c r="K23" s="214"/>
      <c r="L23" s="214"/>
      <c r="M23" s="128"/>
      <c r="N23" s="128"/>
    </row>
    <row r="24" spans="1:14" s="7" customFormat="1">
      <c r="A24" s="251"/>
      <c r="B24" s="28"/>
      <c r="C24" s="5"/>
      <c r="D24" s="6"/>
      <c r="E24" s="45"/>
      <c r="F24" s="45"/>
      <c r="G24" s="45"/>
      <c r="I24" s="215"/>
      <c r="J24" s="215"/>
      <c r="K24" s="214"/>
      <c r="L24" s="214"/>
      <c r="M24" s="128"/>
      <c r="N24" s="128"/>
    </row>
    <row r="25" spans="1:14" s="7" customFormat="1">
      <c r="A25" s="251"/>
      <c r="B25" s="28" t="s">
        <v>43</v>
      </c>
      <c r="C25" s="5" t="s">
        <v>52</v>
      </c>
      <c r="D25" s="5"/>
      <c r="E25" s="45">
        <f>G22</f>
        <v>6168160</v>
      </c>
      <c r="F25" s="45"/>
      <c r="G25" s="45"/>
      <c r="I25" s="215"/>
      <c r="J25" s="215"/>
      <c r="K25" s="214"/>
      <c r="L25" s="214"/>
      <c r="M25" s="128"/>
      <c r="N25" s="128"/>
    </row>
    <row r="26" spans="1:14" s="7" customFormat="1">
      <c r="A26" s="251"/>
      <c r="B26" s="28">
        <v>42312</v>
      </c>
      <c r="C26" s="5" t="s">
        <v>77</v>
      </c>
      <c r="D26" s="5"/>
      <c r="E26" s="45">
        <v>10656</v>
      </c>
      <c r="F26" s="45"/>
      <c r="G26" s="45"/>
      <c r="I26" s="213"/>
      <c r="J26" s="213"/>
      <c r="K26" s="214"/>
      <c r="L26" s="214"/>
      <c r="M26" s="128"/>
      <c r="N26" s="128"/>
    </row>
    <row r="27" spans="1:14" s="7" customFormat="1">
      <c r="A27" s="251"/>
      <c r="B27" s="28">
        <v>42314</v>
      </c>
      <c r="C27" s="5"/>
      <c r="D27" s="5"/>
      <c r="E27" s="45"/>
      <c r="F27" s="45">
        <v>471400</v>
      </c>
      <c r="G27" s="45"/>
      <c r="I27" s="213"/>
      <c r="J27" s="213"/>
      <c r="K27" s="214"/>
      <c r="L27" s="214"/>
      <c r="M27" s="128"/>
      <c r="N27" s="128"/>
    </row>
    <row r="28" spans="1:14" s="7" customFormat="1">
      <c r="A28" s="251"/>
      <c r="B28" s="28">
        <v>42319</v>
      </c>
      <c r="C28" s="5" t="s">
        <v>76</v>
      </c>
      <c r="D28" s="5"/>
      <c r="E28" s="45">
        <v>260406</v>
      </c>
      <c r="F28" s="45"/>
      <c r="G28" s="45"/>
      <c r="I28" s="213"/>
      <c r="J28" s="213"/>
      <c r="K28" s="214"/>
      <c r="L28" s="214"/>
      <c r="M28" s="128"/>
      <c r="N28" s="128"/>
    </row>
    <row r="29" spans="1:14" s="7" customFormat="1">
      <c r="A29" s="251"/>
      <c r="B29" s="32">
        <v>42328</v>
      </c>
      <c r="D29" s="5" t="s">
        <v>68</v>
      </c>
      <c r="E29" s="45"/>
      <c r="F29" s="45">
        <v>4500</v>
      </c>
      <c r="G29" s="45"/>
      <c r="I29" s="213"/>
      <c r="J29" s="213"/>
      <c r="K29" s="214"/>
      <c r="L29" s="214"/>
      <c r="M29" s="128"/>
      <c r="N29" s="128"/>
    </row>
    <row r="30" spans="1:14" s="7" customFormat="1">
      <c r="A30" s="251"/>
      <c r="B30" s="28">
        <v>42330</v>
      </c>
      <c r="D30" s="5" t="s">
        <v>66</v>
      </c>
      <c r="E30" s="45"/>
      <c r="F30" s="45">
        <v>347650</v>
      </c>
      <c r="G30" s="45"/>
      <c r="I30" s="213"/>
      <c r="J30" s="213"/>
      <c r="K30" s="214"/>
      <c r="L30" s="214"/>
      <c r="M30" s="128"/>
      <c r="N30" s="128"/>
    </row>
    <row r="31" spans="1:14" s="7" customFormat="1">
      <c r="A31" s="251"/>
      <c r="B31" s="28">
        <v>42332</v>
      </c>
      <c r="D31" s="5" t="s">
        <v>67</v>
      </c>
      <c r="E31" s="45"/>
      <c r="F31" s="45">
        <v>175520</v>
      </c>
      <c r="G31" s="45"/>
      <c r="I31" s="213"/>
      <c r="J31" s="213"/>
      <c r="K31" s="214"/>
      <c r="L31" s="214"/>
      <c r="M31" s="128"/>
      <c r="N31" s="128"/>
    </row>
    <row r="32" spans="1:14" s="7" customFormat="1">
      <c r="A32" s="251"/>
      <c r="B32" s="28">
        <v>42333</v>
      </c>
      <c r="C32" s="5" t="s">
        <v>8</v>
      </c>
      <c r="D32" s="5"/>
      <c r="E32" s="45"/>
      <c r="F32" s="45"/>
      <c r="G32" s="45"/>
      <c r="I32" s="213"/>
      <c r="J32" s="213"/>
      <c r="K32" s="214"/>
      <c r="L32" s="214"/>
      <c r="M32" s="128"/>
      <c r="N32" s="128"/>
    </row>
    <row r="33" spans="1:14" s="12" customFormat="1">
      <c r="A33" s="251"/>
      <c r="B33" s="28"/>
      <c r="C33" s="13" t="s">
        <v>59</v>
      </c>
      <c r="D33" s="13"/>
      <c r="E33" s="44">
        <f>SUM(E25:E32)</f>
        <v>6439222</v>
      </c>
      <c r="F33" s="44">
        <f>SUM(F25:F32)</f>
        <v>999070</v>
      </c>
      <c r="G33" s="44">
        <f>(E33-F33)</f>
        <v>5440152</v>
      </c>
      <c r="I33" s="211"/>
      <c r="J33" s="211"/>
      <c r="K33" s="212"/>
      <c r="L33" s="212"/>
      <c r="M33" s="127"/>
      <c r="N33" s="127"/>
    </row>
    <row r="34" spans="1:14" s="12" customFormat="1">
      <c r="A34" s="251"/>
      <c r="B34" s="28"/>
      <c r="C34" s="13"/>
      <c r="D34" s="13"/>
      <c r="E34" s="44"/>
      <c r="F34" s="44"/>
      <c r="G34" s="44"/>
      <c r="I34" s="211"/>
      <c r="J34" s="211"/>
      <c r="K34" s="212"/>
      <c r="L34" s="212"/>
      <c r="M34" s="127"/>
      <c r="N34" s="127"/>
    </row>
    <row r="35" spans="1:14" s="12" customFormat="1">
      <c r="A35" s="251"/>
      <c r="B35" s="28"/>
      <c r="D35" s="13"/>
      <c r="E35" s="44"/>
      <c r="F35" s="44"/>
      <c r="G35" s="44"/>
      <c r="I35" s="211"/>
      <c r="J35" s="211"/>
      <c r="K35" s="212"/>
      <c r="L35" s="212"/>
      <c r="M35" s="127"/>
      <c r="N35" s="127"/>
    </row>
    <row r="36" spans="1:14" s="7" customFormat="1">
      <c r="A36" s="251"/>
      <c r="B36" s="28" t="s">
        <v>44</v>
      </c>
      <c r="C36" s="5" t="s">
        <v>52</v>
      </c>
      <c r="D36" s="5"/>
      <c r="E36" s="45">
        <f>G33</f>
        <v>5440152</v>
      </c>
      <c r="F36" s="45"/>
      <c r="G36" s="45"/>
      <c r="I36" s="214"/>
      <c r="J36" s="214"/>
      <c r="K36" s="214"/>
      <c r="L36" s="214"/>
      <c r="M36" s="128"/>
      <c r="N36" s="128"/>
    </row>
    <row r="37" spans="1:14" s="7" customFormat="1">
      <c r="A37" s="251"/>
      <c r="B37" s="28">
        <v>42348</v>
      </c>
      <c r="C37" s="5"/>
      <c r="D37" s="5"/>
      <c r="E37" s="45"/>
      <c r="F37" s="45">
        <v>569200</v>
      </c>
      <c r="G37" s="45"/>
      <c r="I37" s="213"/>
      <c r="J37" s="213"/>
      <c r="K37" s="214"/>
      <c r="L37" s="214"/>
      <c r="M37" s="128"/>
      <c r="N37" s="128"/>
    </row>
    <row r="38" spans="1:14" s="7" customFormat="1">
      <c r="A38" s="251"/>
      <c r="B38" s="28">
        <v>42354</v>
      </c>
      <c r="C38" s="5" t="s">
        <v>76</v>
      </c>
      <c r="D38" s="5"/>
      <c r="E38" s="45">
        <v>256468</v>
      </c>
      <c r="F38" s="45"/>
      <c r="G38" s="45"/>
      <c r="I38" s="213"/>
      <c r="J38" s="213"/>
      <c r="K38" s="214"/>
      <c r="L38" s="214"/>
      <c r="M38" s="128"/>
      <c r="N38" s="128"/>
    </row>
    <row r="39" spans="1:14" s="7" customFormat="1">
      <c r="A39" s="251"/>
      <c r="B39" s="28">
        <v>42356</v>
      </c>
      <c r="C39" s="5" t="s">
        <v>287</v>
      </c>
      <c r="D39" s="5" t="s">
        <v>69</v>
      </c>
      <c r="E39" s="237">
        <v>5342</v>
      </c>
      <c r="F39" s="45">
        <v>1470000</v>
      </c>
      <c r="G39" s="45"/>
      <c r="I39" s="213"/>
      <c r="J39" s="213"/>
      <c r="K39" s="214"/>
      <c r="L39" s="214"/>
      <c r="M39" s="128"/>
      <c r="N39" s="128"/>
    </row>
    <row r="40" spans="1:14" s="7" customFormat="1">
      <c r="A40" s="251"/>
      <c r="B40" s="28">
        <v>42368</v>
      </c>
      <c r="C40" s="5" t="s">
        <v>9</v>
      </c>
      <c r="D40" s="5"/>
      <c r="E40" s="45">
        <v>5468</v>
      </c>
      <c r="F40" s="45"/>
      <c r="G40" s="45"/>
      <c r="I40" s="213"/>
      <c r="J40" s="213"/>
      <c r="K40" s="214"/>
      <c r="L40" s="214"/>
      <c r="M40" s="128"/>
      <c r="N40" s="128"/>
    </row>
    <row r="41" spans="1:14" s="12" customFormat="1">
      <c r="A41" s="251"/>
      <c r="B41" s="28"/>
      <c r="C41" s="13" t="s">
        <v>60</v>
      </c>
      <c r="D41" s="13"/>
      <c r="E41" s="44">
        <f>SUM(E36:E40)</f>
        <v>5707430</v>
      </c>
      <c r="F41" s="44">
        <f>SUM(F36:F40)</f>
        <v>2039200</v>
      </c>
      <c r="G41" s="44">
        <f>(E41-F41)</f>
        <v>3668230</v>
      </c>
      <c r="I41" s="211"/>
      <c r="J41" s="211"/>
      <c r="K41" s="212"/>
      <c r="L41" s="212"/>
      <c r="M41" s="127"/>
      <c r="N41" s="127"/>
    </row>
    <row r="42" spans="1:14" s="7" customFormat="1">
      <c r="A42" s="251"/>
      <c r="B42" s="28"/>
      <c r="C42" s="5"/>
      <c r="D42" s="5"/>
      <c r="E42" s="45"/>
      <c r="F42" s="45"/>
      <c r="G42" s="45"/>
      <c r="I42" s="215"/>
      <c r="J42" s="215"/>
      <c r="K42" s="214"/>
      <c r="L42" s="214"/>
      <c r="M42" s="128"/>
      <c r="N42" s="128"/>
    </row>
    <row r="43" spans="1:14" s="7" customFormat="1">
      <c r="A43" s="252"/>
      <c r="B43" s="28"/>
      <c r="D43" s="5"/>
      <c r="E43" s="45"/>
      <c r="F43" s="45"/>
      <c r="G43" s="45"/>
      <c r="I43" s="215"/>
      <c r="J43" s="215"/>
      <c r="K43" s="214"/>
      <c r="L43" s="214"/>
      <c r="M43" s="128"/>
      <c r="N43" s="128"/>
    </row>
    <row r="44" spans="1:14">
      <c r="A44" s="253">
        <v>2014</v>
      </c>
      <c r="B44" s="29" t="s">
        <v>45</v>
      </c>
      <c r="C44" s="5" t="s">
        <v>52</v>
      </c>
      <c r="D44" s="4"/>
      <c r="E44" s="47">
        <f>G41</f>
        <v>3668230</v>
      </c>
      <c r="F44" s="47"/>
      <c r="G44" s="47"/>
      <c r="I44" s="216"/>
      <c r="J44" s="216"/>
      <c r="K44" s="216"/>
      <c r="L44" s="216"/>
    </row>
    <row r="45" spans="1:14">
      <c r="A45" s="254"/>
      <c r="B45" s="29">
        <v>42010</v>
      </c>
      <c r="C45" s="5" t="s">
        <v>76</v>
      </c>
      <c r="D45" s="4"/>
      <c r="E45" s="47">
        <v>250097</v>
      </c>
      <c r="F45" s="47"/>
      <c r="G45" s="47"/>
      <c r="I45" s="145"/>
      <c r="J45" s="145"/>
      <c r="K45" s="216"/>
      <c r="L45" s="216"/>
    </row>
    <row r="46" spans="1:14">
      <c r="A46" s="254"/>
      <c r="B46" s="29">
        <v>42012</v>
      </c>
      <c r="C46" s="5"/>
      <c r="D46" s="4"/>
      <c r="E46" s="47"/>
      <c r="F46" s="47">
        <v>163000</v>
      </c>
      <c r="G46" s="47"/>
      <c r="I46" s="145"/>
      <c r="J46" s="145"/>
      <c r="K46" s="216"/>
      <c r="L46" s="216"/>
    </row>
    <row r="47" spans="1:14">
      <c r="A47" s="254"/>
      <c r="B47" s="29">
        <v>42027</v>
      </c>
      <c r="C47" s="5"/>
      <c r="D47" s="4"/>
      <c r="E47" s="47"/>
      <c r="F47" s="47">
        <v>288800</v>
      </c>
      <c r="G47" s="47"/>
      <c r="I47" s="145"/>
      <c r="J47" s="145"/>
      <c r="K47" s="216"/>
      <c r="L47" s="216"/>
    </row>
    <row r="48" spans="1:14">
      <c r="A48" s="254"/>
      <c r="B48" s="29">
        <v>27</v>
      </c>
      <c r="C48" s="3" t="s">
        <v>10</v>
      </c>
      <c r="D48" s="4"/>
      <c r="E48" s="47">
        <v>5379</v>
      </c>
      <c r="F48" s="47"/>
      <c r="G48" s="47"/>
      <c r="I48" s="145"/>
      <c r="J48" s="145"/>
      <c r="K48" s="216"/>
      <c r="L48" s="216"/>
    </row>
    <row r="49" spans="1:14" s="9" customFormat="1">
      <c r="A49" s="254"/>
      <c r="B49" s="29"/>
      <c r="C49" s="10" t="s">
        <v>61</v>
      </c>
      <c r="D49" s="22"/>
      <c r="E49" s="48">
        <f>SUM(E44:E48)</f>
        <v>3923706</v>
      </c>
      <c r="F49" s="48">
        <f>SUM(F44:F48)</f>
        <v>451800</v>
      </c>
      <c r="G49" s="48">
        <f>(E49-F49)</f>
        <v>3471906</v>
      </c>
      <c r="I49" s="33"/>
      <c r="J49" s="33"/>
      <c r="K49" s="217"/>
      <c r="L49" s="217"/>
      <c r="M49" s="38"/>
      <c r="N49" s="38"/>
    </row>
    <row r="50" spans="1:14">
      <c r="A50" s="254"/>
      <c r="B50" s="29"/>
      <c r="C50" s="3"/>
      <c r="D50" s="4"/>
      <c r="E50" s="47"/>
      <c r="F50" s="47"/>
      <c r="G50" s="47"/>
      <c r="I50" s="19"/>
      <c r="J50" s="19"/>
      <c r="K50" s="216"/>
      <c r="L50" s="216"/>
    </row>
    <row r="51" spans="1:14">
      <c r="A51" s="254"/>
      <c r="B51" s="29"/>
      <c r="D51" s="4"/>
      <c r="E51" s="47"/>
      <c r="F51" s="47"/>
      <c r="G51" s="47"/>
      <c r="I51" s="19"/>
      <c r="J51" s="19"/>
      <c r="K51" s="216"/>
      <c r="L51" s="216"/>
    </row>
    <row r="52" spans="1:14">
      <c r="A52" s="254"/>
      <c r="B52" s="29" t="s">
        <v>46</v>
      </c>
      <c r="C52" s="5" t="s">
        <v>52</v>
      </c>
      <c r="D52" s="4"/>
      <c r="E52" s="47">
        <f>G49</f>
        <v>3471906</v>
      </c>
      <c r="F52" s="47"/>
      <c r="G52" s="47"/>
      <c r="I52" s="19"/>
      <c r="J52" s="19"/>
      <c r="K52" s="216"/>
      <c r="L52" s="216"/>
    </row>
    <row r="53" spans="1:14">
      <c r="A53" s="254"/>
      <c r="B53" s="29">
        <v>42041</v>
      </c>
      <c r="C53" s="3" t="s">
        <v>11</v>
      </c>
      <c r="D53" s="4"/>
      <c r="E53" s="47">
        <v>8500</v>
      </c>
      <c r="F53" s="47"/>
      <c r="G53" s="47"/>
      <c r="I53" s="145"/>
      <c r="J53" s="145"/>
      <c r="K53" s="216"/>
      <c r="L53" s="216"/>
    </row>
    <row r="54" spans="1:14">
      <c r="A54" s="254"/>
      <c r="B54" s="29">
        <v>42042</v>
      </c>
      <c r="C54" s="3" t="s">
        <v>76</v>
      </c>
      <c r="D54" s="4"/>
      <c r="E54" s="47">
        <v>247048</v>
      </c>
      <c r="F54" s="47"/>
      <c r="G54" s="47"/>
      <c r="I54" s="145"/>
      <c r="J54" s="145"/>
      <c r="K54" s="216"/>
      <c r="L54" s="216"/>
    </row>
    <row r="55" spans="1:14">
      <c r="A55" s="254"/>
      <c r="B55" s="29">
        <v>42047</v>
      </c>
      <c r="C55" s="3"/>
      <c r="D55" s="4"/>
      <c r="E55" s="47"/>
      <c r="F55" s="47">
        <v>549400</v>
      </c>
      <c r="G55" s="47"/>
      <c r="I55" s="145"/>
      <c r="J55" s="145"/>
      <c r="K55" s="216"/>
      <c r="L55" s="216"/>
    </row>
    <row r="56" spans="1:14" s="9" customFormat="1">
      <c r="A56" s="254"/>
      <c r="B56" s="29"/>
      <c r="C56" s="10" t="s">
        <v>62</v>
      </c>
      <c r="D56" s="22"/>
      <c r="E56" s="48">
        <f>SUM(E52:E55)</f>
        <v>3727454</v>
      </c>
      <c r="F56" s="48">
        <f>SUM(F52:F55)</f>
        <v>549400</v>
      </c>
      <c r="G56" s="48">
        <f>(E56-F56)</f>
        <v>3178054</v>
      </c>
      <c r="I56" s="33"/>
      <c r="J56" s="33"/>
      <c r="K56" s="217"/>
      <c r="L56" s="217"/>
      <c r="M56" s="38"/>
      <c r="N56" s="38"/>
    </row>
    <row r="57" spans="1:14">
      <c r="A57" s="254"/>
      <c r="B57" s="29"/>
      <c r="C57" s="3"/>
      <c r="D57" s="4"/>
      <c r="E57" s="47"/>
      <c r="F57" s="47"/>
      <c r="G57" s="47"/>
      <c r="I57" s="19"/>
      <c r="J57" s="19"/>
      <c r="K57" s="216"/>
      <c r="L57" s="216"/>
    </row>
    <row r="58" spans="1:14" s="9" customFormat="1">
      <c r="A58" s="254"/>
      <c r="B58" s="29"/>
      <c r="D58" s="22"/>
      <c r="E58" s="48"/>
      <c r="F58" s="48"/>
      <c r="G58" s="48"/>
      <c r="I58" s="33"/>
      <c r="J58" s="33"/>
      <c r="K58" s="217"/>
      <c r="L58" s="217"/>
      <c r="M58" s="38"/>
      <c r="N58" s="38"/>
    </row>
    <row r="59" spans="1:14">
      <c r="A59" s="254"/>
      <c r="B59" s="29" t="s">
        <v>47</v>
      </c>
      <c r="C59" s="5" t="s">
        <v>52</v>
      </c>
      <c r="D59" s="4"/>
      <c r="E59" s="47">
        <f>G56</f>
        <v>3178054</v>
      </c>
      <c r="F59" s="47"/>
      <c r="G59" s="47"/>
      <c r="I59" s="19"/>
      <c r="J59" s="19"/>
      <c r="K59" s="216"/>
      <c r="L59" s="216"/>
    </row>
    <row r="60" spans="1:14">
      <c r="A60" s="254"/>
      <c r="B60" s="29">
        <v>42066</v>
      </c>
      <c r="C60" s="5" t="s">
        <v>76</v>
      </c>
      <c r="D60" s="4"/>
      <c r="E60" s="47">
        <v>240236</v>
      </c>
      <c r="F60" s="47"/>
      <c r="G60" s="47"/>
      <c r="I60" s="145"/>
      <c r="J60" s="145"/>
      <c r="K60" s="216"/>
      <c r="L60" s="216"/>
    </row>
    <row r="61" spans="1:14">
      <c r="A61" s="254"/>
      <c r="B61" s="29">
        <v>42067</v>
      </c>
      <c r="C61" s="3" t="s">
        <v>12</v>
      </c>
      <c r="D61" s="4"/>
      <c r="E61" s="47">
        <v>5404</v>
      </c>
      <c r="F61" s="47"/>
      <c r="G61" s="47"/>
      <c r="I61" s="145"/>
      <c r="J61" s="145"/>
      <c r="K61" s="216"/>
      <c r="L61" s="216"/>
    </row>
    <row r="62" spans="1:14">
      <c r="A62" s="254"/>
      <c r="B62" s="29">
        <v>42067</v>
      </c>
      <c r="C62" s="3" t="s">
        <v>13</v>
      </c>
      <c r="D62" s="4"/>
      <c r="E62" s="47">
        <v>4278</v>
      </c>
      <c r="F62" s="47"/>
      <c r="G62" s="47"/>
      <c r="I62" s="145"/>
      <c r="J62" s="145"/>
      <c r="K62" s="216"/>
      <c r="L62" s="216"/>
    </row>
    <row r="63" spans="1:14">
      <c r="A63" s="254"/>
      <c r="B63" s="29">
        <v>42070</v>
      </c>
      <c r="C63" s="3"/>
      <c r="D63" s="4"/>
      <c r="E63" s="47"/>
      <c r="F63" s="47">
        <v>276700</v>
      </c>
      <c r="G63" s="47"/>
      <c r="I63" s="145"/>
      <c r="J63" s="145"/>
      <c r="K63" s="216"/>
      <c r="L63" s="216"/>
    </row>
    <row r="64" spans="1:14">
      <c r="A64" s="254"/>
      <c r="B64" s="29">
        <v>42084</v>
      </c>
      <c r="C64" s="3"/>
      <c r="D64" s="4"/>
      <c r="E64" s="47"/>
      <c r="F64" s="47">
        <v>254700</v>
      </c>
      <c r="G64" s="47"/>
      <c r="I64" s="145"/>
      <c r="J64" s="145"/>
      <c r="K64" s="216"/>
      <c r="L64" s="216"/>
    </row>
    <row r="65" spans="1:14">
      <c r="A65" s="254"/>
      <c r="B65" s="29">
        <v>42087</v>
      </c>
      <c r="C65" s="3" t="s">
        <v>14</v>
      </c>
      <c r="D65" s="4"/>
      <c r="E65" s="47">
        <v>5420</v>
      </c>
      <c r="F65" s="47"/>
      <c r="G65" s="47"/>
      <c r="I65" s="145"/>
      <c r="J65" s="145"/>
      <c r="K65" s="216"/>
      <c r="L65" s="216"/>
    </row>
    <row r="66" spans="1:14">
      <c r="A66" s="254"/>
      <c r="B66" s="29">
        <v>42090</v>
      </c>
      <c r="C66" s="3"/>
      <c r="D66" s="4" t="s">
        <v>70</v>
      </c>
      <c r="E66" s="47"/>
      <c r="F66" s="47">
        <v>3370000</v>
      </c>
      <c r="G66" s="47"/>
      <c r="I66" s="145"/>
      <c r="J66" s="145"/>
      <c r="K66" s="216"/>
      <c r="L66" s="216"/>
    </row>
    <row r="67" spans="1:14">
      <c r="A67" s="254"/>
      <c r="B67" s="29">
        <v>42094</v>
      </c>
      <c r="C67" s="3"/>
      <c r="D67" s="4" t="s">
        <v>71</v>
      </c>
      <c r="E67" s="47"/>
      <c r="F67" s="47">
        <v>12500</v>
      </c>
      <c r="G67" s="47"/>
      <c r="I67" s="145"/>
      <c r="J67" s="145"/>
      <c r="K67" s="216"/>
      <c r="L67" s="216"/>
    </row>
    <row r="68" spans="1:14">
      <c r="A68" s="254"/>
      <c r="B68" s="29"/>
      <c r="C68" s="10" t="s">
        <v>63</v>
      </c>
      <c r="D68" s="4" t="s">
        <v>70</v>
      </c>
      <c r="E68" s="47"/>
      <c r="F68" s="47">
        <v>530000</v>
      </c>
      <c r="G68" s="47"/>
      <c r="I68" s="145"/>
      <c r="J68" s="145"/>
      <c r="K68" s="216"/>
      <c r="L68" s="216"/>
    </row>
    <row r="69" spans="1:14">
      <c r="A69" s="254"/>
      <c r="B69" s="29"/>
      <c r="C69" s="10"/>
      <c r="D69" s="4"/>
      <c r="E69" s="48">
        <f>SUM(E59:E68)</f>
        <v>3433392</v>
      </c>
      <c r="F69" s="48">
        <f>SUM(F59:F68)</f>
        <v>4443900</v>
      </c>
      <c r="G69" s="48">
        <f>(E69-F69)</f>
        <v>-1010508</v>
      </c>
      <c r="I69" s="19"/>
      <c r="J69" s="19"/>
      <c r="K69" s="216"/>
      <c r="L69" s="216"/>
    </row>
    <row r="70" spans="1:14" s="9" customFormat="1">
      <c r="A70" s="254"/>
      <c r="B70" s="29"/>
      <c r="C70" s="10"/>
      <c r="D70" s="22"/>
      <c r="E70" s="48"/>
      <c r="F70" s="48"/>
      <c r="G70" s="48"/>
      <c r="I70" s="216"/>
      <c r="J70" s="216"/>
      <c r="K70" s="217"/>
      <c r="L70" s="217"/>
      <c r="M70" s="38"/>
      <c r="N70" s="38"/>
    </row>
    <row r="71" spans="1:14">
      <c r="A71" s="254"/>
      <c r="B71" s="29" t="s">
        <v>48</v>
      </c>
      <c r="C71" s="5" t="s">
        <v>52</v>
      </c>
      <c r="D71" s="4"/>
      <c r="E71" s="47">
        <f>G69</f>
        <v>-1010508</v>
      </c>
      <c r="F71" s="47"/>
      <c r="G71" s="47"/>
      <c r="I71" s="216"/>
      <c r="J71" s="216"/>
      <c r="K71" s="216"/>
      <c r="L71" s="216"/>
    </row>
    <row r="72" spans="1:14">
      <c r="A72" s="254"/>
      <c r="B72" s="29">
        <v>42097</v>
      </c>
      <c r="C72" s="5" t="s">
        <v>76</v>
      </c>
      <c r="D72" s="4"/>
      <c r="E72" s="47">
        <v>247048</v>
      </c>
      <c r="F72" s="47"/>
      <c r="G72" s="47"/>
      <c r="I72" s="216"/>
      <c r="J72" s="216"/>
      <c r="K72" s="216"/>
      <c r="L72" s="216"/>
    </row>
    <row r="73" spans="1:14">
      <c r="A73" s="254"/>
      <c r="B73" s="29">
        <v>42101</v>
      </c>
      <c r="C73" s="3" t="s">
        <v>15</v>
      </c>
      <c r="D73" s="4"/>
      <c r="E73" s="47">
        <v>4291</v>
      </c>
      <c r="F73" s="47"/>
      <c r="G73" s="47"/>
      <c r="I73" s="216"/>
      <c r="J73" s="216"/>
      <c r="K73" s="216"/>
      <c r="L73" s="216"/>
    </row>
    <row r="74" spans="1:14">
      <c r="A74" s="254"/>
      <c r="B74" s="29">
        <v>42123</v>
      </c>
      <c r="C74" s="3"/>
      <c r="D74" s="4"/>
      <c r="E74" s="47"/>
      <c r="F74" s="47">
        <v>594300</v>
      </c>
      <c r="G74" s="47"/>
      <c r="I74" s="19"/>
      <c r="J74" s="19"/>
      <c r="K74" s="216"/>
      <c r="L74" s="216"/>
    </row>
    <row r="75" spans="1:14" s="9" customFormat="1">
      <c r="A75" s="254"/>
      <c r="B75" s="29"/>
      <c r="C75" s="10" t="s">
        <v>64</v>
      </c>
      <c r="D75" s="22"/>
      <c r="E75" s="48">
        <f>SUM(E71:E74)</f>
        <v>-759169</v>
      </c>
      <c r="F75" s="48">
        <f>SUM(F71:F74)</f>
        <v>594300</v>
      </c>
      <c r="G75" s="48">
        <f>(E75-F75)</f>
        <v>-1353469</v>
      </c>
      <c r="I75" s="33"/>
      <c r="J75" s="33"/>
      <c r="K75" s="217"/>
      <c r="L75" s="217"/>
      <c r="M75" s="38"/>
      <c r="N75" s="38"/>
    </row>
    <row r="76" spans="1:14">
      <c r="A76" s="254"/>
      <c r="B76" s="29"/>
      <c r="C76" s="33"/>
      <c r="D76" s="4"/>
      <c r="E76" s="47"/>
      <c r="F76" s="47"/>
      <c r="G76" s="47"/>
      <c r="I76" s="19"/>
      <c r="J76" s="19"/>
      <c r="K76" s="216"/>
      <c r="L76" s="216"/>
    </row>
    <row r="77" spans="1:14" s="9" customFormat="1">
      <c r="A77" s="254"/>
      <c r="B77" s="29"/>
      <c r="D77" s="22"/>
      <c r="E77" s="48"/>
      <c r="F77" s="48"/>
      <c r="G77" s="48"/>
      <c r="I77" s="216"/>
      <c r="J77" s="216"/>
      <c r="K77" s="217"/>
      <c r="L77" s="217"/>
      <c r="M77" s="38"/>
      <c r="N77" s="38"/>
    </row>
    <row r="78" spans="1:14">
      <c r="A78" s="254"/>
      <c r="B78" s="29" t="s">
        <v>49</v>
      </c>
      <c r="C78" s="5" t="s">
        <v>52</v>
      </c>
      <c r="D78" s="4"/>
      <c r="E78" s="47">
        <f>G75</f>
        <v>-1353469</v>
      </c>
      <c r="F78" s="47"/>
      <c r="G78" s="47"/>
      <c r="I78" s="216"/>
      <c r="J78" s="216"/>
      <c r="K78" s="216"/>
      <c r="L78" s="216"/>
    </row>
    <row r="79" spans="1:14">
      <c r="A79" s="254"/>
      <c r="B79" s="29">
        <v>42129</v>
      </c>
      <c r="C79" s="5" t="s">
        <v>76</v>
      </c>
      <c r="D79" s="4"/>
      <c r="E79" s="47">
        <v>247048</v>
      </c>
      <c r="F79" s="47"/>
      <c r="G79" s="47"/>
      <c r="I79" s="216"/>
      <c r="J79" s="216"/>
      <c r="K79" s="216"/>
      <c r="L79" s="216"/>
    </row>
    <row r="80" spans="1:14">
      <c r="A80" s="254"/>
      <c r="B80" s="29">
        <v>42153</v>
      </c>
      <c r="C80" s="5"/>
      <c r="D80" s="4"/>
      <c r="E80" s="47"/>
      <c r="F80" s="47">
        <v>466300</v>
      </c>
      <c r="G80" s="47"/>
      <c r="I80" s="216"/>
      <c r="J80" s="216"/>
      <c r="K80" s="216"/>
      <c r="L80" s="216"/>
    </row>
    <row r="81" spans="1:14">
      <c r="A81" s="254"/>
      <c r="B81" s="29">
        <v>42154</v>
      </c>
      <c r="C81" s="3" t="s">
        <v>16</v>
      </c>
      <c r="D81" s="4"/>
      <c r="E81" s="47">
        <v>4319</v>
      </c>
      <c r="F81" s="47"/>
      <c r="G81" s="47"/>
      <c r="I81" s="19"/>
      <c r="J81" s="19"/>
      <c r="K81" s="216"/>
      <c r="L81" s="216"/>
    </row>
    <row r="82" spans="1:14" s="9" customFormat="1">
      <c r="A82" s="254"/>
      <c r="B82" s="29"/>
      <c r="C82" s="10" t="s">
        <v>78</v>
      </c>
      <c r="D82" s="22"/>
      <c r="E82" s="48">
        <f>SUM(E78:E81)</f>
        <v>-1102102</v>
      </c>
      <c r="F82" s="48">
        <f>SUM(F78:F81)</f>
        <v>466300</v>
      </c>
      <c r="G82" s="48">
        <f>(E82-F82)</f>
        <v>-1568402</v>
      </c>
      <c r="I82" s="33"/>
      <c r="J82" s="33"/>
      <c r="K82" s="217"/>
      <c r="L82" s="217"/>
      <c r="M82" s="38"/>
      <c r="N82" s="38"/>
    </row>
    <row r="83" spans="1:14">
      <c r="A83" s="254"/>
      <c r="B83" s="29"/>
      <c r="C83" s="3"/>
      <c r="D83" s="4"/>
      <c r="E83" s="47"/>
      <c r="F83" s="47"/>
      <c r="G83" s="47"/>
      <c r="I83" s="19"/>
      <c r="J83" s="19"/>
      <c r="K83" s="216"/>
      <c r="L83" s="216"/>
    </row>
    <row r="84" spans="1:14">
      <c r="A84" s="254"/>
      <c r="B84" s="29"/>
      <c r="C84" s="3"/>
      <c r="D84" s="4"/>
      <c r="E84" s="47"/>
      <c r="F84" s="47"/>
      <c r="G84" s="47"/>
      <c r="I84" s="19"/>
      <c r="J84" s="19"/>
      <c r="K84" s="216"/>
      <c r="L84" s="216"/>
    </row>
    <row r="85" spans="1:14">
      <c r="A85" s="254"/>
      <c r="B85" s="29" t="s">
        <v>50</v>
      </c>
      <c r="C85" s="5" t="s">
        <v>52</v>
      </c>
      <c r="D85" s="4"/>
      <c r="E85" s="47">
        <f>G82</f>
        <v>-1568402</v>
      </c>
      <c r="F85" s="47"/>
      <c r="G85" s="47"/>
      <c r="I85" s="216"/>
      <c r="J85" s="216"/>
      <c r="K85" s="216"/>
      <c r="L85" s="216"/>
    </row>
    <row r="86" spans="1:14">
      <c r="A86" s="254"/>
      <c r="B86" s="29">
        <v>2</v>
      </c>
      <c r="C86" s="3" t="s">
        <v>17</v>
      </c>
      <c r="D86" s="4"/>
      <c r="E86" s="47">
        <v>10947</v>
      </c>
      <c r="F86" s="47"/>
      <c r="G86" s="47"/>
      <c r="I86" s="216"/>
      <c r="J86" s="216"/>
      <c r="K86" s="216"/>
      <c r="L86" s="216"/>
    </row>
    <row r="87" spans="1:14">
      <c r="A87" s="254"/>
      <c r="B87" s="29">
        <v>42157</v>
      </c>
      <c r="C87" s="3" t="s">
        <v>76</v>
      </c>
      <c r="D87" s="4"/>
      <c r="E87" s="47">
        <v>247048</v>
      </c>
      <c r="F87" s="47"/>
      <c r="G87" s="47"/>
      <c r="I87" s="216"/>
      <c r="J87" s="216"/>
      <c r="K87" s="216"/>
      <c r="L87" s="216"/>
    </row>
    <row r="88" spans="1:14">
      <c r="A88" s="254"/>
      <c r="B88" s="29">
        <v>42159</v>
      </c>
      <c r="C88" s="3"/>
      <c r="D88" s="4" t="s">
        <v>72</v>
      </c>
      <c r="E88" s="47"/>
      <c r="F88" s="47">
        <v>1380608</v>
      </c>
      <c r="G88" s="47"/>
      <c r="I88" s="216"/>
      <c r="J88" s="216"/>
      <c r="K88" s="216"/>
      <c r="L88" s="216"/>
    </row>
    <row r="89" spans="1:14">
      <c r="A89" s="254"/>
      <c r="B89" s="29">
        <v>42159</v>
      </c>
      <c r="C89" s="3"/>
      <c r="D89" s="4" t="s">
        <v>73</v>
      </c>
      <c r="E89" s="47"/>
      <c r="F89" s="47">
        <v>522330</v>
      </c>
      <c r="G89" s="47"/>
      <c r="I89" s="216"/>
      <c r="J89" s="216"/>
      <c r="K89" s="216"/>
      <c r="L89" s="216"/>
    </row>
    <row r="90" spans="1:14">
      <c r="A90" s="254"/>
      <c r="B90" s="29">
        <v>42161</v>
      </c>
      <c r="C90" s="3" t="s">
        <v>18</v>
      </c>
      <c r="D90" s="4"/>
      <c r="E90" s="47">
        <v>4349</v>
      </c>
      <c r="F90" s="47"/>
      <c r="G90" s="47"/>
      <c r="I90" s="216"/>
      <c r="J90" s="216"/>
      <c r="K90" s="216"/>
      <c r="L90" s="216"/>
    </row>
    <row r="91" spans="1:14">
      <c r="A91" s="254"/>
      <c r="B91" s="29">
        <v>42181</v>
      </c>
      <c r="C91" s="3" t="s">
        <v>19</v>
      </c>
      <c r="D91" s="4"/>
      <c r="E91" s="47">
        <v>5520</v>
      </c>
      <c r="F91" s="47"/>
      <c r="G91" s="47"/>
      <c r="I91" s="19"/>
      <c r="J91" s="19"/>
      <c r="K91" s="216"/>
      <c r="L91" s="216"/>
    </row>
    <row r="92" spans="1:14" s="9" customFormat="1">
      <c r="A92" s="254"/>
      <c r="B92" s="29"/>
      <c r="C92" s="10" t="s">
        <v>79</v>
      </c>
      <c r="D92" s="22"/>
      <c r="E92" s="48">
        <f>SUM(E85:E91)</f>
        <v>-1300538</v>
      </c>
      <c r="F92" s="48">
        <f>SUM(F85:F91)</f>
        <v>1902938</v>
      </c>
      <c r="G92" s="48">
        <f>(E92-F92)</f>
        <v>-3203476</v>
      </c>
      <c r="I92" s="33"/>
      <c r="J92" s="33"/>
      <c r="K92" s="217"/>
      <c r="L92" s="217"/>
      <c r="M92" s="38"/>
      <c r="N92" s="38"/>
    </row>
    <row r="93" spans="1:14">
      <c r="A93" s="254"/>
      <c r="B93" s="29"/>
      <c r="C93" s="3"/>
      <c r="D93" s="4"/>
      <c r="E93" s="47"/>
      <c r="F93" s="47"/>
      <c r="G93" s="47"/>
      <c r="I93" s="19"/>
      <c r="J93" s="19"/>
      <c r="K93" s="216"/>
      <c r="L93" s="216"/>
    </row>
    <row r="94" spans="1:14">
      <c r="A94" s="254"/>
      <c r="B94" s="29"/>
      <c r="C94" s="3"/>
      <c r="D94" s="4"/>
      <c r="E94" s="47"/>
      <c r="F94" s="47"/>
      <c r="G94" s="47"/>
      <c r="I94" s="19"/>
      <c r="J94" s="19"/>
      <c r="K94" s="216"/>
      <c r="L94" s="216"/>
    </row>
    <row r="95" spans="1:14">
      <c r="A95" s="254"/>
      <c r="B95" s="29" t="s">
        <v>51</v>
      </c>
      <c r="C95" s="5" t="s">
        <v>52</v>
      </c>
      <c r="D95" s="4"/>
      <c r="E95" s="47">
        <f>G92</f>
        <v>-3203476</v>
      </c>
      <c r="F95" s="47"/>
      <c r="G95" s="47"/>
      <c r="I95" s="19"/>
      <c r="J95" s="19"/>
      <c r="K95" s="216"/>
      <c r="L95" s="216"/>
    </row>
    <row r="96" spans="1:14">
      <c r="A96" s="254"/>
      <c r="B96" s="29">
        <v>42188</v>
      </c>
      <c r="C96" s="5" t="s">
        <v>76</v>
      </c>
      <c r="D96" s="4"/>
      <c r="E96" s="47">
        <v>254951</v>
      </c>
      <c r="F96" s="47"/>
      <c r="G96" s="47"/>
      <c r="I96" s="216"/>
      <c r="J96" s="216"/>
      <c r="K96" s="216"/>
      <c r="L96" s="216"/>
    </row>
    <row r="97" spans="1:14">
      <c r="A97" s="254"/>
      <c r="B97" s="29">
        <v>42200</v>
      </c>
      <c r="C97" s="5"/>
      <c r="D97" s="4"/>
      <c r="E97" s="47"/>
      <c r="F97" s="47">
        <v>663200</v>
      </c>
      <c r="G97" s="47"/>
      <c r="I97" s="216"/>
      <c r="J97" s="216"/>
      <c r="K97" s="216"/>
      <c r="L97" s="216"/>
    </row>
    <row r="98" spans="1:14">
      <c r="A98" s="254"/>
      <c r="B98" s="29">
        <v>42206</v>
      </c>
      <c r="C98" s="3" t="s">
        <v>20</v>
      </c>
      <c r="D98" s="4"/>
      <c r="E98" s="47">
        <v>4370</v>
      </c>
      <c r="F98" s="47"/>
      <c r="G98" s="47"/>
      <c r="I98" s="216"/>
      <c r="J98" s="216"/>
      <c r="K98" s="216"/>
      <c r="L98" s="216"/>
    </row>
    <row r="99" spans="1:14">
      <c r="A99" s="254"/>
      <c r="B99" s="29">
        <v>42207</v>
      </c>
      <c r="C99" s="3" t="s">
        <v>81</v>
      </c>
      <c r="D99" s="4"/>
      <c r="E99" s="47">
        <v>1000000</v>
      </c>
      <c r="F99" s="47"/>
      <c r="G99" s="47"/>
      <c r="I99" s="216"/>
      <c r="J99" s="216"/>
      <c r="K99" s="216"/>
      <c r="L99" s="216"/>
    </row>
    <row r="100" spans="1:14">
      <c r="A100" s="254"/>
      <c r="B100" s="29">
        <v>42207</v>
      </c>
      <c r="C100" s="3" t="s">
        <v>82</v>
      </c>
      <c r="D100" s="4"/>
      <c r="E100" s="47">
        <v>5285800</v>
      </c>
      <c r="F100" s="47"/>
      <c r="G100" s="47"/>
      <c r="I100" s="216"/>
      <c r="J100" s="216"/>
      <c r="K100" s="216"/>
      <c r="L100" s="216"/>
    </row>
    <row r="101" spans="1:14">
      <c r="A101" s="254"/>
      <c r="B101" s="29">
        <v>42210</v>
      </c>
      <c r="C101" s="3"/>
      <c r="D101" s="4"/>
      <c r="E101" s="47"/>
      <c r="F101" s="47">
        <v>120200</v>
      </c>
      <c r="G101" s="47"/>
      <c r="I101" s="216"/>
      <c r="J101" s="216"/>
      <c r="K101" s="216"/>
      <c r="L101" s="216"/>
    </row>
    <row r="102" spans="1:14">
      <c r="A102" s="254"/>
      <c r="B102" s="29">
        <v>42213</v>
      </c>
      <c r="C102" s="3" t="s">
        <v>23</v>
      </c>
      <c r="D102" s="4"/>
      <c r="E102" s="47">
        <v>5532</v>
      </c>
      <c r="F102" s="47"/>
      <c r="G102" s="47"/>
      <c r="I102" s="216"/>
      <c r="J102" s="216"/>
      <c r="K102" s="216"/>
      <c r="L102" s="216"/>
    </row>
    <row r="103" spans="1:14" s="9" customFormat="1">
      <c r="A103" s="254"/>
      <c r="B103" s="29"/>
      <c r="C103" s="10" t="s">
        <v>80</v>
      </c>
      <c r="D103" s="22"/>
      <c r="E103" s="48">
        <f>SUM(E95:E102)</f>
        <v>3347177</v>
      </c>
      <c r="F103" s="48">
        <f>SUM(F95:F102)</f>
        <v>783400</v>
      </c>
      <c r="G103" s="48">
        <f>(E103-F103)</f>
        <v>2563777</v>
      </c>
      <c r="I103" s="33"/>
      <c r="J103" s="33"/>
      <c r="K103" s="217"/>
      <c r="L103" s="217"/>
      <c r="M103" s="38"/>
      <c r="N103" s="38"/>
    </row>
    <row r="104" spans="1:14">
      <c r="A104" s="254"/>
      <c r="B104" s="29"/>
      <c r="C104" s="3"/>
      <c r="D104" s="4"/>
      <c r="E104" s="47"/>
      <c r="F104" s="47"/>
      <c r="G104" s="47"/>
      <c r="I104" s="19"/>
      <c r="J104" s="19"/>
      <c r="K104" s="216"/>
      <c r="L104" s="216"/>
    </row>
    <row r="105" spans="1:14">
      <c r="A105" s="254"/>
      <c r="B105" s="29"/>
      <c r="C105" s="3"/>
      <c r="D105" s="4"/>
      <c r="E105" s="47"/>
      <c r="F105" s="47"/>
      <c r="G105" s="47"/>
      <c r="I105" s="19"/>
      <c r="J105" s="19"/>
      <c r="K105" s="216"/>
      <c r="L105" s="216"/>
    </row>
    <row r="106" spans="1:14">
      <c r="A106" s="254"/>
      <c r="B106" s="29" t="s">
        <v>40</v>
      </c>
      <c r="C106" s="5" t="s">
        <v>52</v>
      </c>
      <c r="D106" s="4"/>
      <c r="E106" s="47">
        <f>G103</f>
        <v>2563777</v>
      </c>
      <c r="F106" s="47"/>
      <c r="G106" s="47"/>
      <c r="I106" s="216"/>
      <c r="J106" s="216"/>
      <c r="K106" s="216"/>
      <c r="L106" s="216"/>
    </row>
    <row r="107" spans="1:14">
      <c r="A107" s="254"/>
      <c r="B107" s="29">
        <v>42217</v>
      </c>
      <c r="C107" s="3" t="s">
        <v>21</v>
      </c>
      <c r="D107" s="4"/>
      <c r="E107" s="47">
        <v>4380</v>
      </c>
      <c r="F107" s="47"/>
      <c r="G107" s="47"/>
      <c r="I107" s="216"/>
      <c r="J107" s="216"/>
      <c r="K107" s="216"/>
      <c r="L107" s="216"/>
    </row>
    <row r="108" spans="1:14">
      <c r="A108" s="254"/>
      <c r="B108" s="29">
        <v>42220</v>
      </c>
      <c r="C108" s="3" t="s">
        <v>76</v>
      </c>
      <c r="D108" s="4"/>
      <c r="E108" s="47">
        <v>254951</v>
      </c>
      <c r="F108" s="47"/>
      <c r="G108" s="47"/>
      <c r="I108" s="216"/>
      <c r="J108" s="216"/>
      <c r="K108" s="216"/>
      <c r="L108" s="216"/>
    </row>
    <row r="109" spans="1:14">
      <c r="A109" s="254"/>
      <c r="B109" s="29">
        <v>42242</v>
      </c>
      <c r="C109" s="3"/>
      <c r="D109" s="4"/>
      <c r="E109" s="47"/>
      <c r="F109" s="47">
        <v>469900</v>
      </c>
      <c r="G109" s="47"/>
      <c r="I109" s="216"/>
      <c r="J109" s="216"/>
      <c r="K109" s="216"/>
      <c r="L109" s="216"/>
    </row>
    <row r="110" spans="1:14">
      <c r="A110" s="254"/>
      <c r="B110" s="29">
        <v>27</v>
      </c>
      <c r="C110" s="3" t="s">
        <v>22</v>
      </c>
      <c r="D110" s="4"/>
      <c r="E110" s="47">
        <v>5539</v>
      </c>
      <c r="F110" s="47"/>
      <c r="G110" s="47"/>
      <c r="I110" s="19"/>
      <c r="J110" s="19"/>
      <c r="K110" s="216"/>
      <c r="L110" s="216"/>
    </row>
    <row r="111" spans="1:14" s="9" customFormat="1">
      <c r="A111" s="254"/>
      <c r="B111" s="29"/>
      <c r="C111" s="10" t="s">
        <v>58</v>
      </c>
      <c r="D111" s="22"/>
      <c r="E111" s="48">
        <f>SUM(E106:E110)</f>
        <v>2828647</v>
      </c>
      <c r="F111" s="48">
        <f>SUM(F106:F110)</f>
        <v>469900</v>
      </c>
      <c r="G111" s="48">
        <f>(E111-F111)</f>
        <v>2358747</v>
      </c>
      <c r="I111" s="33"/>
      <c r="J111" s="33"/>
      <c r="K111" s="217"/>
      <c r="L111" s="217"/>
      <c r="M111" s="38"/>
      <c r="N111" s="38"/>
    </row>
    <row r="112" spans="1:14" s="9" customFormat="1">
      <c r="A112" s="254"/>
      <c r="B112" s="29"/>
      <c r="C112" s="10"/>
      <c r="D112" s="22"/>
      <c r="E112" s="48"/>
      <c r="F112" s="48"/>
      <c r="G112" s="48"/>
      <c r="I112" s="33"/>
      <c r="J112" s="33"/>
      <c r="K112" s="217"/>
      <c r="L112" s="217"/>
      <c r="M112" s="38"/>
      <c r="N112" s="38"/>
    </row>
    <row r="113" spans="1:14">
      <c r="A113" s="254"/>
      <c r="B113" s="29"/>
      <c r="C113" s="3"/>
      <c r="D113" s="4"/>
      <c r="E113" s="47"/>
      <c r="F113" s="47"/>
      <c r="G113" s="47"/>
      <c r="I113" s="19"/>
      <c r="J113" s="19"/>
      <c r="K113" s="216"/>
      <c r="L113" s="216"/>
    </row>
    <row r="114" spans="1:14">
      <c r="A114" s="254"/>
      <c r="B114" s="29" t="s">
        <v>41</v>
      </c>
      <c r="C114" s="5" t="s">
        <v>52</v>
      </c>
      <c r="D114" s="4"/>
      <c r="E114" s="47">
        <f>G111</f>
        <v>2358747</v>
      </c>
      <c r="F114" s="47"/>
      <c r="G114" s="47"/>
      <c r="I114" s="216"/>
      <c r="J114" s="216"/>
      <c r="K114" s="216"/>
      <c r="L114" s="216"/>
    </row>
    <row r="115" spans="1:14">
      <c r="A115" s="254"/>
      <c r="B115" s="29">
        <v>42252</v>
      </c>
      <c r="C115" s="5" t="s">
        <v>76</v>
      </c>
      <c r="D115" s="4"/>
      <c r="E115" s="47">
        <v>304704</v>
      </c>
      <c r="F115" s="47"/>
      <c r="G115" s="47"/>
      <c r="I115" s="216"/>
      <c r="J115" s="216"/>
      <c r="K115" s="216"/>
      <c r="L115" s="216"/>
    </row>
    <row r="116" spans="1:14">
      <c r="A116" s="254"/>
      <c r="B116" s="29">
        <v>42269</v>
      </c>
      <c r="C116" s="5"/>
      <c r="D116" s="4"/>
      <c r="E116" s="47"/>
      <c r="F116" s="47">
        <v>609800</v>
      </c>
      <c r="G116" s="47"/>
      <c r="I116" s="216"/>
      <c r="J116" s="216"/>
      <c r="K116" s="216"/>
      <c r="L116" s="216"/>
    </row>
    <row r="117" spans="1:14">
      <c r="A117" s="254"/>
      <c r="B117" s="29">
        <v>25</v>
      </c>
      <c r="C117" s="3" t="s">
        <v>24</v>
      </c>
      <c r="D117" s="4"/>
      <c r="E117" s="47">
        <v>5550</v>
      </c>
      <c r="F117" s="47"/>
      <c r="G117" s="47"/>
      <c r="I117" s="216"/>
      <c r="J117" s="216"/>
      <c r="K117" s="216"/>
      <c r="L117" s="216"/>
    </row>
    <row r="118" spans="1:14" s="9" customFormat="1">
      <c r="A118" s="254"/>
      <c r="B118" s="29"/>
      <c r="C118" s="10" t="s">
        <v>56</v>
      </c>
      <c r="D118" s="22"/>
      <c r="E118" s="48">
        <f>SUM(E114:E117)</f>
        <v>2669001</v>
      </c>
      <c r="F118" s="48">
        <f>SUM(F114:F117)</f>
        <v>609800</v>
      </c>
      <c r="G118" s="48">
        <f>(E118-F118)</f>
        <v>2059201</v>
      </c>
      <c r="I118" s="33"/>
      <c r="J118" s="33"/>
      <c r="K118" s="217"/>
      <c r="L118" s="217"/>
      <c r="M118" s="38"/>
      <c r="N118" s="38"/>
    </row>
    <row r="119" spans="1:14">
      <c r="A119" s="254"/>
      <c r="B119" s="29"/>
      <c r="C119" s="3"/>
      <c r="D119" s="4"/>
      <c r="E119" s="47"/>
      <c r="F119" s="47"/>
      <c r="G119" s="47"/>
      <c r="I119" s="19"/>
      <c r="J119" s="19"/>
      <c r="K119" s="216"/>
      <c r="L119" s="216"/>
    </row>
    <row r="120" spans="1:14">
      <c r="A120" s="254"/>
      <c r="B120" s="29"/>
      <c r="C120" s="3"/>
      <c r="D120" s="4"/>
      <c r="E120" s="47"/>
      <c r="F120" s="47"/>
      <c r="G120" s="47"/>
      <c r="I120" s="19"/>
      <c r="J120" s="19"/>
      <c r="K120" s="216"/>
      <c r="L120" s="216"/>
    </row>
    <row r="121" spans="1:14">
      <c r="A121" s="254"/>
      <c r="B121" s="29" t="s">
        <v>42</v>
      </c>
      <c r="C121" s="5" t="s">
        <v>52</v>
      </c>
      <c r="D121" s="4"/>
      <c r="E121" s="47">
        <f>G118</f>
        <v>2059201</v>
      </c>
      <c r="F121" s="47"/>
      <c r="G121" s="47"/>
      <c r="I121" s="216"/>
      <c r="J121" s="216"/>
      <c r="K121" s="216"/>
      <c r="L121" s="216"/>
    </row>
    <row r="122" spans="1:14">
      <c r="A122" s="254"/>
      <c r="B122" s="29">
        <v>42283</v>
      </c>
      <c r="C122" s="5" t="s">
        <v>76</v>
      </c>
      <c r="D122" s="4"/>
      <c r="E122" s="47">
        <v>304705</v>
      </c>
      <c r="F122" s="47"/>
      <c r="G122" s="47"/>
      <c r="I122" s="216"/>
      <c r="J122" s="216"/>
      <c r="K122" s="216"/>
      <c r="L122" s="216"/>
    </row>
    <row r="123" spans="1:14">
      <c r="A123" s="254"/>
      <c r="B123" s="29">
        <v>42283</v>
      </c>
      <c r="C123" s="3" t="s">
        <v>25</v>
      </c>
      <c r="D123" s="4"/>
      <c r="E123" s="47">
        <v>8780</v>
      </c>
      <c r="F123" s="47"/>
      <c r="G123" s="47"/>
      <c r="I123" s="216"/>
      <c r="J123" s="216"/>
      <c r="K123" s="216"/>
      <c r="L123" s="216"/>
    </row>
    <row r="124" spans="1:14">
      <c r="A124" s="254"/>
      <c r="B124" s="29">
        <v>42294</v>
      </c>
      <c r="C124" s="3" t="s">
        <v>26</v>
      </c>
      <c r="D124" s="4"/>
      <c r="E124" s="47">
        <v>4417</v>
      </c>
      <c r="F124" s="47"/>
      <c r="G124" s="47"/>
      <c r="I124" s="216"/>
      <c r="J124" s="216"/>
      <c r="K124" s="216"/>
      <c r="L124" s="216"/>
    </row>
    <row r="125" spans="1:14">
      <c r="A125" s="254"/>
      <c r="B125" s="29">
        <v>42297</v>
      </c>
      <c r="C125" s="3" t="s">
        <v>27</v>
      </c>
      <c r="D125" s="4"/>
      <c r="E125" s="47">
        <v>5580</v>
      </c>
      <c r="F125" s="47"/>
      <c r="G125" s="47"/>
      <c r="I125" s="216"/>
      <c r="J125" s="216"/>
      <c r="K125" s="216"/>
      <c r="L125" s="216"/>
    </row>
    <row r="126" spans="1:14">
      <c r="A126" s="254"/>
      <c r="B126" s="29">
        <v>42301</v>
      </c>
      <c r="C126" s="3"/>
      <c r="D126" s="4" t="s">
        <v>74</v>
      </c>
      <c r="E126" s="47"/>
      <c r="F126" s="47">
        <v>160000</v>
      </c>
      <c r="G126" s="47"/>
      <c r="I126" s="19"/>
      <c r="J126" s="19"/>
      <c r="K126" s="216"/>
      <c r="L126" s="216"/>
    </row>
    <row r="127" spans="1:14" s="9" customFormat="1">
      <c r="A127" s="254"/>
      <c r="B127" s="29"/>
      <c r="C127" s="10" t="s">
        <v>55</v>
      </c>
      <c r="D127" s="22"/>
      <c r="E127" s="48">
        <f>SUM(E121:E126)</f>
        <v>2382683</v>
      </c>
      <c r="F127" s="48">
        <f>SUM(F121:F126)</f>
        <v>160000</v>
      </c>
      <c r="G127" s="48">
        <f>(E127-F127)</f>
        <v>2222683</v>
      </c>
      <c r="I127" s="33"/>
      <c r="J127" s="33"/>
      <c r="K127" s="217"/>
      <c r="L127" s="217"/>
      <c r="M127" s="38"/>
      <c r="N127" s="38"/>
    </row>
    <row r="128" spans="1:14">
      <c r="A128" s="254"/>
      <c r="B128" s="29"/>
      <c r="C128" s="3"/>
      <c r="D128" s="4"/>
      <c r="E128" s="47"/>
      <c r="F128" s="47"/>
      <c r="G128" s="47"/>
      <c r="I128" s="19"/>
      <c r="J128" s="19"/>
      <c r="K128" s="216"/>
      <c r="L128" s="216"/>
    </row>
    <row r="129" spans="1:14" s="9" customFormat="1">
      <c r="A129" s="254"/>
      <c r="B129" s="29"/>
      <c r="D129" s="22"/>
      <c r="E129" s="48"/>
      <c r="F129" s="48"/>
      <c r="G129" s="48"/>
      <c r="I129" s="33"/>
      <c r="J129" s="33"/>
      <c r="K129" s="217"/>
      <c r="L129" s="217"/>
      <c r="M129" s="38"/>
      <c r="N129" s="38"/>
    </row>
    <row r="130" spans="1:14">
      <c r="A130" s="254"/>
      <c r="B130" s="29" t="s">
        <v>43</v>
      </c>
      <c r="C130" s="5" t="s">
        <v>52</v>
      </c>
      <c r="D130" s="4"/>
      <c r="E130" s="47">
        <f>G127</f>
        <v>2222683</v>
      </c>
      <c r="F130" s="47"/>
      <c r="G130" s="47"/>
      <c r="I130" s="19"/>
      <c r="J130" s="19"/>
      <c r="K130" s="216"/>
      <c r="L130" s="216"/>
    </row>
    <row r="131" spans="1:14">
      <c r="A131" s="254"/>
      <c r="B131" s="29">
        <v>42312</v>
      </c>
      <c r="C131" s="5" t="s">
        <v>76</v>
      </c>
      <c r="D131" s="4"/>
      <c r="E131" s="47">
        <v>453230</v>
      </c>
      <c r="F131" s="47"/>
      <c r="G131" s="47"/>
      <c r="I131" s="216"/>
      <c r="J131" s="216"/>
      <c r="K131" s="216"/>
      <c r="L131" s="216"/>
    </row>
    <row r="132" spans="1:14">
      <c r="A132" s="254"/>
      <c r="B132" s="29">
        <v>42314</v>
      </c>
      <c r="C132" s="5"/>
      <c r="D132" s="4"/>
      <c r="E132" s="47"/>
      <c r="F132" s="47">
        <v>29800</v>
      </c>
      <c r="G132" s="47"/>
      <c r="I132" s="216"/>
      <c r="J132" s="216"/>
      <c r="K132" s="216"/>
      <c r="L132" s="216"/>
    </row>
    <row r="133" spans="1:14">
      <c r="A133" s="254"/>
      <c r="B133" s="29">
        <v>42320</v>
      </c>
      <c r="C133" s="5"/>
      <c r="D133" s="4"/>
      <c r="E133" s="47"/>
      <c r="F133" s="47">
        <v>784000</v>
      </c>
      <c r="G133" s="47"/>
      <c r="I133" s="216"/>
      <c r="J133" s="216"/>
      <c r="K133" s="216"/>
      <c r="L133" s="216"/>
    </row>
    <row r="134" spans="1:14">
      <c r="A134" s="254"/>
      <c r="B134" s="29">
        <v>42330</v>
      </c>
      <c r="C134" s="3" t="s">
        <v>28</v>
      </c>
      <c r="D134" s="4"/>
      <c r="E134" s="47">
        <v>5628</v>
      </c>
      <c r="F134" s="47"/>
      <c r="G134" s="47"/>
      <c r="I134" s="216"/>
      <c r="J134" s="216"/>
      <c r="K134" s="216"/>
      <c r="L134" s="216"/>
    </row>
    <row r="135" spans="1:14">
      <c r="A135" s="254"/>
      <c r="B135" s="29">
        <v>42335</v>
      </c>
      <c r="C135" s="3" t="s">
        <v>76</v>
      </c>
      <c r="D135" s="4"/>
      <c r="E135" s="47">
        <v>308253</v>
      </c>
      <c r="F135" s="47"/>
      <c r="G135" s="47"/>
      <c r="I135" s="216"/>
      <c r="J135" s="216"/>
      <c r="K135" s="216"/>
      <c r="L135" s="216"/>
    </row>
    <row r="136" spans="1:14">
      <c r="A136" s="254"/>
      <c r="B136" s="29">
        <v>42336</v>
      </c>
      <c r="C136" s="3"/>
      <c r="D136" s="4"/>
      <c r="E136" s="47"/>
      <c r="F136" s="47">
        <v>454500</v>
      </c>
      <c r="G136" s="47"/>
      <c r="I136" s="216"/>
      <c r="J136" s="216"/>
      <c r="K136" s="216"/>
      <c r="L136" s="216"/>
    </row>
    <row r="137" spans="1:14" s="9" customFormat="1">
      <c r="A137" s="254"/>
      <c r="B137" s="29"/>
      <c r="C137" s="10" t="s">
        <v>59</v>
      </c>
      <c r="D137" s="22"/>
      <c r="E137" s="48">
        <f>SUM(E130:E136)</f>
        <v>2989794</v>
      </c>
      <c r="F137" s="48">
        <f>SUM(F130:F136)</f>
        <v>1268300</v>
      </c>
      <c r="G137" s="48">
        <f>(E137-F137)</f>
        <v>1721494</v>
      </c>
      <c r="I137" s="33"/>
      <c r="J137" s="33"/>
      <c r="K137" s="217"/>
      <c r="L137" s="217"/>
      <c r="M137" s="38"/>
      <c r="N137" s="38"/>
    </row>
    <row r="138" spans="1:14" s="9" customFormat="1">
      <c r="A138" s="254"/>
      <c r="B138" s="29"/>
      <c r="C138" s="10"/>
      <c r="D138" s="22"/>
      <c r="E138" s="48"/>
      <c r="F138" s="48"/>
      <c r="G138" s="48"/>
      <c r="I138" s="33"/>
      <c r="J138" s="33"/>
      <c r="K138" s="217"/>
      <c r="L138" s="217"/>
      <c r="M138" s="38"/>
      <c r="N138" s="38"/>
    </row>
    <row r="139" spans="1:14">
      <c r="A139" s="254"/>
      <c r="B139" s="29"/>
      <c r="C139" s="3"/>
      <c r="D139" s="4"/>
      <c r="E139" s="47"/>
      <c r="F139" s="47"/>
      <c r="G139" s="47"/>
      <c r="I139" s="19"/>
      <c r="J139" s="19"/>
      <c r="K139" s="216"/>
      <c r="L139" s="216"/>
    </row>
    <row r="140" spans="1:14">
      <c r="A140" s="254"/>
      <c r="B140" s="29" t="s">
        <v>44</v>
      </c>
      <c r="C140" s="5" t="s">
        <v>52</v>
      </c>
      <c r="D140" s="4"/>
      <c r="E140" s="47">
        <f>G137</f>
        <v>1721494</v>
      </c>
      <c r="F140" s="47"/>
      <c r="G140" s="47"/>
      <c r="I140" s="19"/>
      <c r="J140" s="19"/>
      <c r="K140" s="216"/>
      <c r="L140" s="216"/>
    </row>
    <row r="141" spans="1:14">
      <c r="A141" s="254"/>
      <c r="B141" s="29">
        <v>42349</v>
      </c>
      <c r="C141" s="5"/>
      <c r="D141" s="4"/>
      <c r="E141" s="47"/>
      <c r="F141" s="47">
        <v>286200</v>
      </c>
      <c r="G141" s="47"/>
      <c r="I141" s="216"/>
      <c r="J141" s="216"/>
      <c r="K141" s="216"/>
      <c r="L141" s="216"/>
    </row>
    <row r="142" spans="1:14">
      <c r="A142" s="254"/>
      <c r="B142" s="29">
        <v>42353</v>
      </c>
      <c r="C142" s="5"/>
      <c r="D142" s="4" t="s">
        <v>146</v>
      </c>
      <c r="E142" s="47"/>
      <c r="F142" s="47">
        <v>840512</v>
      </c>
      <c r="G142" s="47"/>
      <c r="I142" s="216"/>
      <c r="J142" s="216"/>
      <c r="K142" s="216"/>
      <c r="L142" s="216"/>
    </row>
    <row r="143" spans="1:14">
      <c r="A143" s="254"/>
      <c r="B143" s="29">
        <v>42357</v>
      </c>
      <c r="C143" s="5"/>
      <c r="D143" s="4" t="s">
        <v>69</v>
      </c>
      <c r="E143" s="47"/>
      <c r="F143" s="47">
        <v>1530000</v>
      </c>
      <c r="G143" s="47"/>
      <c r="I143" s="216"/>
      <c r="J143" s="216"/>
      <c r="K143" s="216"/>
      <c r="L143" s="216"/>
    </row>
    <row r="144" spans="1:14">
      <c r="A144" s="254"/>
      <c r="B144" s="29">
        <v>42361</v>
      </c>
      <c r="C144" s="3" t="s">
        <v>29</v>
      </c>
      <c r="D144" s="4"/>
      <c r="E144" s="47">
        <v>4456</v>
      </c>
      <c r="F144" s="47"/>
      <c r="G144" s="47"/>
      <c r="I144" s="216"/>
      <c r="J144" s="216"/>
      <c r="K144" s="216"/>
      <c r="L144" s="216"/>
    </row>
    <row r="145" spans="1:14">
      <c r="A145" s="254"/>
      <c r="B145" s="29">
        <v>42361</v>
      </c>
      <c r="C145" s="3" t="s">
        <v>9</v>
      </c>
      <c r="D145" s="4"/>
      <c r="E145" s="47">
        <v>5664</v>
      </c>
      <c r="F145" s="47"/>
      <c r="G145" s="47"/>
      <c r="I145" s="216"/>
      <c r="J145" s="216"/>
      <c r="K145" s="216"/>
      <c r="L145" s="216"/>
    </row>
    <row r="146" spans="1:14">
      <c r="A146" s="254"/>
      <c r="B146" s="29">
        <v>42367</v>
      </c>
      <c r="C146" s="3" t="s">
        <v>30</v>
      </c>
      <c r="D146" s="4"/>
      <c r="E146" s="47">
        <v>4484</v>
      </c>
      <c r="F146" s="47"/>
      <c r="G146" s="47"/>
      <c r="I146" s="216"/>
      <c r="J146" s="216"/>
      <c r="K146" s="216"/>
      <c r="L146" s="216"/>
    </row>
    <row r="147" spans="1:14">
      <c r="A147" s="254"/>
      <c r="B147" s="29">
        <v>42367</v>
      </c>
      <c r="C147" s="3" t="s">
        <v>84</v>
      </c>
      <c r="D147" s="4"/>
      <c r="E147" s="47">
        <v>1000000</v>
      </c>
      <c r="F147" s="47"/>
      <c r="G147" s="47"/>
      <c r="I147" s="216"/>
      <c r="J147" s="216"/>
      <c r="K147" s="216"/>
      <c r="L147" s="216"/>
    </row>
    <row r="148" spans="1:14" s="9" customFormat="1">
      <c r="A148" s="255"/>
      <c r="B148" s="29"/>
      <c r="C148" s="10" t="s">
        <v>60</v>
      </c>
      <c r="D148" s="22"/>
      <c r="E148" s="48">
        <f>SUM(E140:E147)</f>
        <v>2736098</v>
      </c>
      <c r="F148" s="48">
        <f>SUM(F140:F146)</f>
        <v>2656712</v>
      </c>
      <c r="G148" s="48">
        <f>(E148-F148)</f>
        <v>79386</v>
      </c>
      <c r="I148" s="33"/>
      <c r="J148" s="33"/>
      <c r="K148" s="217"/>
      <c r="L148" s="217"/>
      <c r="M148" s="38"/>
      <c r="N148" s="38"/>
    </row>
    <row r="149" spans="1:14" s="9" customFormat="1">
      <c r="A149" s="23"/>
      <c r="B149" s="29"/>
      <c r="C149" s="10"/>
      <c r="D149" s="22"/>
      <c r="E149" s="48"/>
      <c r="F149" s="48"/>
      <c r="G149" s="48"/>
      <c r="I149" s="33"/>
      <c r="J149" s="33"/>
      <c r="K149" s="217"/>
      <c r="L149" s="217"/>
      <c r="M149" s="38"/>
      <c r="N149" s="38"/>
    </row>
    <row r="150" spans="1:14" s="9" customFormat="1">
      <c r="A150" s="23"/>
      <c r="B150" s="29"/>
      <c r="C150" s="10"/>
      <c r="D150" s="22"/>
      <c r="E150" s="48"/>
      <c r="F150" s="48"/>
      <c r="G150" s="48"/>
      <c r="I150" s="33"/>
      <c r="J150" s="33"/>
      <c r="K150" s="217"/>
      <c r="L150" s="217"/>
      <c r="M150" s="38"/>
      <c r="N150" s="38"/>
    </row>
    <row r="151" spans="1:14">
      <c r="A151" s="256">
        <v>2015</v>
      </c>
      <c r="B151" s="29" t="s">
        <v>45</v>
      </c>
      <c r="C151" s="5" t="s">
        <v>52</v>
      </c>
      <c r="D151" s="4"/>
      <c r="E151" s="47">
        <f>G148</f>
        <v>79386</v>
      </c>
      <c r="F151" s="47"/>
      <c r="G151" s="47"/>
      <c r="H151" s="242"/>
      <c r="I151" s="243"/>
      <c r="J151" s="243"/>
      <c r="K151" s="243"/>
      <c r="L151" s="216"/>
    </row>
    <row r="152" spans="1:14">
      <c r="A152" s="257"/>
      <c r="B152" s="29">
        <v>42009</v>
      </c>
      <c r="C152" s="5" t="s">
        <v>76</v>
      </c>
      <c r="D152" s="4"/>
      <c r="E152" s="237">
        <v>474957</v>
      </c>
      <c r="F152" s="47"/>
      <c r="G152" s="47"/>
      <c r="H152" s="242"/>
      <c r="I152" s="243"/>
      <c r="J152" s="243"/>
      <c r="K152" s="243"/>
      <c r="L152" s="216"/>
    </row>
    <row r="153" spans="1:14">
      <c r="A153" s="257"/>
      <c r="B153" s="29">
        <v>42013</v>
      </c>
      <c r="C153" s="5"/>
      <c r="D153" s="4"/>
      <c r="E153" s="47"/>
      <c r="F153" s="47">
        <v>394500</v>
      </c>
      <c r="G153" s="47"/>
      <c r="H153" s="242"/>
      <c r="I153" s="243"/>
      <c r="J153" s="243"/>
      <c r="K153" s="243"/>
      <c r="L153" s="216"/>
    </row>
    <row r="154" spans="1:14">
      <c r="A154" s="257"/>
      <c r="B154" s="29">
        <v>21</v>
      </c>
      <c r="C154" s="3" t="s">
        <v>10</v>
      </c>
      <c r="D154" s="4"/>
      <c r="E154" s="47">
        <v>5656</v>
      </c>
      <c r="F154" s="47"/>
      <c r="G154" s="47"/>
      <c r="H154" s="242"/>
      <c r="I154" s="244"/>
      <c r="J154" s="244"/>
      <c r="K154" s="243"/>
      <c r="L154" s="216"/>
    </row>
    <row r="155" spans="1:14" s="9" customFormat="1">
      <c r="A155" s="257"/>
      <c r="B155" s="29"/>
      <c r="C155" s="10" t="s">
        <v>61</v>
      </c>
      <c r="D155" s="22"/>
      <c r="E155" s="48">
        <f>SUM(E151:E154)</f>
        <v>559999</v>
      </c>
      <c r="F155" s="48">
        <f>SUM(F151:F154)</f>
        <v>394500</v>
      </c>
      <c r="G155" s="48">
        <f>(E155-F155)</f>
        <v>165499</v>
      </c>
      <c r="H155" s="245"/>
      <c r="I155" s="246"/>
      <c r="J155" s="246"/>
      <c r="K155" s="247"/>
      <c r="L155" s="217"/>
      <c r="M155" s="38"/>
      <c r="N155" s="38"/>
    </row>
    <row r="156" spans="1:14">
      <c r="A156" s="257"/>
      <c r="B156" s="29"/>
      <c r="C156" s="3"/>
      <c r="D156" s="4"/>
      <c r="E156" s="47"/>
      <c r="F156" s="47"/>
      <c r="G156" s="47"/>
      <c r="H156" s="242"/>
      <c r="I156" s="244"/>
      <c r="J156" s="244"/>
      <c r="K156" s="243"/>
      <c r="L156" s="216"/>
    </row>
    <row r="157" spans="1:14">
      <c r="A157" s="257"/>
      <c r="B157" s="29"/>
      <c r="C157" s="3"/>
      <c r="D157" s="4"/>
      <c r="E157" s="47"/>
      <c r="F157" s="47"/>
      <c r="G157" s="47"/>
      <c r="H157" s="242"/>
      <c r="I157" s="244"/>
      <c r="J157" s="244"/>
      <c r="K157" s="243"/>
      <c r="L157" s="216"/>
    </row>
    <row r="158" spans="1:14">
      <c r="A158" s="257"/>
      <c r="B158" s="29" t="s">
        <v>46</v>
      </c>
      <c r="C158" s="5" t="s">
        <v>52</v>
      </c>
      <c r="D158" s="4"/>
      <c r="E158" s="47">
        <f>G155</f>
        <v>165499</v>
      </c>
      <c r="F158" s="47"/>
      <c r="G158" s="47"/>
      <c r="H158" s="242"/>
      <c r="I158" s="243"/>
      <c r="J158" s="243"/>
      <c r="K158" s="243"/>
      <c r="L158" s="216"/>
    </row>
    <row r="159" spans="1:14">
      <c r="A159" s="257"/>
      <c r="B159" s="29">
        <v>42039</v>
      </c>
      <c r="C159" s="5" t="s">
        <v>76</v>
      </c>
      <c r="D159" s="4"/>
      <c r="E159" s="47">
        <v>334183</v>
      </c>
      <c r="F159" s="47"/>
      <c r="G159" s="47"/>
      <c r="H159" s="242"/>
      <c r="I159" s="243"/>
      <c r="J159" s="243"/>
      <c r="K159" s="243"/>
      <c r="L159" s="216"/>
    </row>
    <row r="160" spans="1:14">
      <c r="A160" s="257"/>
      <c r="B160" s="29">
        <v>42041</v>
      </c>
      <c r="C160" s="3" t="s">
        <v>31</v>
      </c>
      <c r="D160" s="4"/>
      <c r="E160" s="47">
        <v>4478</v>
      </c>
      <c r="F160" s="47"/>
      <c r="G160" s="47"/>
      <c r="H160" s="242"/>
      <c r="I160" s="243"/>
      <c r="J160" s="243"/>
      <c r="K160" s="243"/>
      <c r="L160" s="216"/>
    </row>
    <row r="161" spans="1:14">
      <c r="A161" s="257"/>
      <c r="B161" s="29">
        <v>42053</v>
      </c>
      <c r="C161" s="3"/>
      <c r="D161" s="4"/>
      <c r="E161" s="47"/>
      <c r="F161" s="47">
        <v>634100</v>
      </c>
      <c r="G161" s="47"/>
      <c r="H161" s="242"/>
      <c r="I161" s="244"/>
      <c r="J161" s="244"/>
      <c r="K161" s="243"/>
      <c r="L161" s="216"/>
    </row>
    <row r="162" spans="1:14" s="9" customFormat="1">
      <c r="A162" s="257"/>
      <c r="B162" s="29"/>
      <c r="C162" s="10" t="s">
        <v>62</v>
      </c>
      <c r="D162" s="22"/>
      <c r="E162" s="48">
        <f>SUM(E158:E161)</f>
        <v>504160</v>
      </c>
      <c r="F162" s="48">
        <f>SUM(F158:F161)</f>
        <v>634100</v>
      </c>
      <c r="G162" s="48">
        <f>(E162-F162)</f>
        <v>-129940</v>
      </c>
      <c r="H162" s="245"/>
      <c r="I162" s="246"/>
      <c r="J162" s="246"/>
      <c r="K162" s="247"/>
      <c r="L162" s="217"/>
      <c r="M162" s="38"/>
      <c r="N162" s="38"/>
    </row>
    <row r="163" spans="1:14" s="9" customFormat="1">
      <c r="A163" s="257"/>
      <c r="B163" s="29"/>
      <c r="C163" s="10"/>
      <c r="D163" s="22"/>
      <c r="E163" s="48"/>
      <c r="F163" s="48"/>
      <c r="G163" s="48"/>
      <c r="H163" s="245"/>
      <c r="I163" s="246"/>
      <c r="J163" s="246"/>
      <c r="K163" s="247"/>
      <c r="L163" s="217"/>
      <c r="M163" s="38"/>
      <c r="N163" s="38"/>
    </row>
    <row r="164" spans="1:14">
      <c r="A164" s="257"/>
      <c r="B164" s="29"/>
      <c r="C164" s="3"/>
      <c r="D164" s="4"/>
      <c r="E164" s="47"/>
      <c r="F164" s="47"/>
      <c r="G164" s="47"/>
      <c r="H164" s="242"/>
      <c r="I164" s="244"/>
      <c r="J164" s="244"/>
      <c r="K164" s="243"/>
      <c r="L164" s="216"/>
    </row>
    <row r="165" spans="1:14">
      <c r="A165" s="257"/>
      <c r="B165" s="29" t="s">
        <v>47</v>
      </c>
      <c r="C165" s="5" t="s">
        <v>52</v>
      </c>
      <c r="D165" s="4"/>
      <c r="E165" s="47">
        <f>G162</f>
        <v>-129940</v>
      </c>
      <c r="F165" s="47"/>
      <c r="G165" s="47"/>
      <c r="H165" s="242"/>
      <c r="I165" s="244"/>
      <c r="J165" s="244"/>
      <c r="K165" s="243"/>
      <c r="L165" s="216"/>
    </row>
    <row r="166" spans="1:14">
      <c r="A166" s="257"/>
      <c r="B166" s="29">
        <v>42065</v>
      </c>
      <c r="C166" s="3" t="s">
        <v>12</v>
      </c>
      <c r="D166" s="4"/>
      <c r="E166" s="47">
        <v>5644</v>
      </c>
      <c r="F166" s="47"/>
      <c r="G166" s="47"/>
      <c r="H166" s="242"/>
      <c r="I166" s="243"/>
      <c r="J166" s="243"/>
      <c r="K166" s="243"/>
      <c r="L166" s="216"/>
    </row>
    <row r="167" spans="1:14">
      <c r="A167" s="257"/>
      <c r="B167" s="29">
        <v>42066</v>
      </c>
      <c r="C167" s="3" t="s">
        <v>76</v>
      </c>
      <c r="D167" s="4"/>
      <c r="E167" s="47">
        <v>323777</v>
      </c>
      <c r="F167" s="47"/>
      <c r="G167" s="47"/>
      <c r="H167" s="242"/>
      <c r="I167" s="243"/>
      <c r="J167" s="243"/>
      <c r="K167" s="243"/>
      <c r="L167" s="216"/>
    </row>
    <row r="168" spans="1:14">
      <c r="A168" s="257"/>
      <c r="B168" s="29">
        <v>42068</v>
      </c>
      <c r="C168" s="3"/>
      <c r="D168" s="4"/>
      <c r="E168" s="47"/>
      <c r="F168" s="47">
        <v>145500</v>
      </c>
      <c r="G168" s="47"/>
      <c r="H168" s="242"/>
      <c r="I168" s="243"/>
      <c r="J168" s="243"/>
      <c r="K168" s="243"/>
      <c r="L168" s="216"/>
    </row>
    <row r="169" spans="1:14">
      <c r="A169" s="257"/>
      <c r="B169" s="29">
        <v>42068</v>
      </c>
      <c r="C169" s="3"/>
      <c r="D169" s="4" t="s">
        <v>75</v>
      </c>
      <c r="E169" s="47"/>
      <c r="F169" s="47">
        <v>94200</v>
      </c>
      <c r="G169" s="47"/>
      <c r="H169" s="242"/>
      <c r="I169" s="243"/>
      <c r="J169" s="243"/>
      <c r="K169" s="243"/>
      <c r="L169" s="216"/>
    </row>
    <row r="170" spans="1:14">
      <c r="A170" s="257"/>
      <c r="B170" s="29">
        <v>42074</v>
      </c>
      <c r="C170" s="3"/>
      <c r="D170" s="4" t="s">
        <v>70</v>
      </c>
      <c r="E170" s="47"/>
      <c r="F170" s="237">
        <v>3170000</v>
      </c>
      <c r="G170" s="47"/>
      <c r="H170" s="237">
        <v>3170000</v>
      </c>
      <c r="I170" s="243"/>
      <c r="J170" s="243"/>
      <c r="K170" s="243"/>
      <c r="L170" s="216"/>
    </row>
    <row r="171" spans="1:14">
      <c r="A171" s="257"/>
      <c r="B171" s="29">
        <v>42082</v>
      </c>
      <c r="C171" s="5" t="s">
        <v>32</v>
      </c>
      <c r="D171" s="6"/>
      <c r="E171" s="45">
        <v>5925</v>
      </c>
      <c r="F171" s="237"/>
      <c r="G171" s="47"/>
      <c r="H171" s="242"/>
      <c r="I171" s="243"/>
      <c r="J171" s="243"/>
      <c r="K171" s="243"/>
      <c r="L171" s="216"/>
    </row>
    <row r="172" spans="1:14">
      <c r="A172" s="257"/>
      <c r="B172" s="29">
        <v>42082</v>
      </c>
      <c r="C172" s="5" t="s">
        <v>33</v>
      </c>
      <c r="D172" s="6"/>
      <c r="E172" s="45">
        <v>4750</v>
      </c>
      <c r="F172" s="237"/>
      <c r="G172" s="47"/>
      <c r="H172" s="242"/>
      <c r="I172" s="243"/>
      <c r="J172" s="243"/>
      <c r="K172" s="243"/>
      <c r="L172" s="216"/>
    </row>
    <row r="173" spans="1:14">
      <c r="A173" s="257"/>
      <c r="B173" s="29">
        <v>42082</v>
      </c>
      <c r="C173" s="240" t="s">
        <v>115</v>
      </c>
      <c r="D173" s="4"/>
      <c r="E173" s="47">
        <v>9056</v>
      </c>
      <c r="F173" s="237"/>
      <c r="G173" s="47"/>
      <c r="H173" s="242"/>
      <c r="I173" s="243"/>
      <c r="J173" s="243"/>
      <c r="K173" s="243"/>
      <c r="L173" s="216"/>
    </row>
    <row r="174" spans="1:14">
      <c r="A174" s="257"/>
      <c r="B174" s="29">
        <v>42087</v>
      </c>
      <c r="C174" s="3" t="s">
        <v>14</v>
      </c>
      <c r="D174" s="4"/>
      <c r="E174" s="47">
        <v>5655</v>
      </c>
      <c r="F174" s="237"/>
      <c r="G174" s="47"/>
      <c r="H174" s="242"/>
      <c r="I174" s="243"/>
      <c r="J174" s="243"/>
      <c r="K174" s="243"/>
      <c r="L174" s="216"/>
    </row>
    <row r="175" spans="1:14" s="9" customFormat="1">
      <c r="A175" s="257"/>
      <c r="B175" s="29"/>
      <c r="C175" s="10" t="s">
        <v>63</v>
      </c>
      <c r="D175" s="22"/>
      <c r="E175" s="48">
        <f>SUM(E165:E174)</f>
        <v>224867</v>
      </c>
      <c r="F175" s="238">
        <f>SUM(F165:F174)</f>
        <v>3409700</v>
      </c>
      <c r="G175" s="48">
        <f>(E175-F175)</f>
        <v>-3184833</v>
      </c>
      <c r="H175" s="245"/>
      <c r="I175" s="246"/>
      <c r="J175" s="246"/>
      <c r="K175" s="247"/>
      <c r="L175" s="217"/>
      <c r="M175" s="38"/>
      <c r="N175" s="38"/>
    </row>
    <row r="176" spans="1:14" s="9" customFormat="1">
      <c r="A176" s="257"/>
      <c r="B176" s="29"/>
      <c r="C176" s="10"/>
      <c r="D176" s="22"/>
      <c r="E176" s="48"/>
      <c r="F176" s="238"/>
      <c r="G176" s="48"/>
      <c r="H176" s="245"/>
      <c r="I176" s="246"/>
      <c r="J176" s="246"/>
      <c r="K176" s="247"/>
      <c r="L176" s="217"/>
      <c r="M176" s="38"/>
      <c r="N176" s="38"/>
    </row>
    <row r="177" spans="1:14">
      <c r="A177" s="257"/>
      <c r="B177" s="29"/>
      <c r="C177" s="3"/>
      <c r="D177" s="4"/>
      <c r="E177" s="47"/>
      <c r="F177" s="237"/>
      <c r="G177" s="47"/>
      <c r="H177" s="242"/>
      <c r="I177" s="243"/>
      <c r="J177" s="243"/>
      <c r="K177" s="243"/>
      <c r="L177" s="216"/>
    </row>
    <row r="178" spans="1:14">
      <c r="A178" s="257"/>
      <c r="B178" s="29" t="s">
        <v>48</v>
      </c>
      <c r="C178" s="5" t="s">
        <v>52</v>
      </c>
      <c r="D178" s="4"/>
      <c r="E178" s="47">
        <f>G175</f>
        <v>-3184833</v>
      </c>
      <c r="F178" s="237"/>
      <c r="G178" s="47"/>
      <c r="H178" s="242"/>
      <c r="I178" s="243"/>
      <c r="J178" s="243"/>
      <c r="K178" s="243"/>
      <c r="L178" s="216"/>
    </row>
    <row r="179" spans="1:14">
      <c r="A179" s="257"/>
      <c r="B179" s="29"/>
      <c r="C179" s="5" t="s">
        <v>84</v>
      </c>
      <c r="D179" s="4"/>
      <c r="E179" s="47">
        <v>4000000</v>
      </c>
      <c r="F179" s="237"/>
      <c r="G179" s="47"/>
      <c r="H179" s="242"/>
      <c r="I179" s="243"/>
      <c r="J179" s="243"/>
      <c r="K179" s="243"/>
      <c r="L179" s="216"/>
    </row>
    <row r="180" spans="1:14">
      <c r="A180" s="257"/>
      <c r="B180" s="29">
        <v>42103</v>
      </c>
      <c r="C180" s="5" t="s">
        <v>76</v>
      </c>
      <c r="D180" s="4"/>
      <c r="E180" s="47">
        <v>327748</v>
      </c>
      <c r="F180" s="237"/>
      <c r="G180" s="47"/>
      <c r="H180" s="242"/>
      <c r="I180" s="243"/>
      <c r="J180" s="243"/>
      <c r="K180" s="243"/>
      <c r="L180" s="216"/>
    </row>
    <row r="181" spans="1:14">
      <c r="A181" s="257"/>
      <c r="B181" s="29">
        <v>42114</v>
      </c>
      <c r="C181" s="3" t="s">
        <v>35</v>
      </c>
      <c r="D181" s="4"/>
      <c r="E181" s="47">
        <v>14456</v>
      </c>
      <c r="F181" s="237"/>
      <c r="G181" s="47"/>
      <c r="H181" s="242"/>
      <c r="I181" s="243"/>
      <c r="J181" s="243"/>
      <c r="K181" s="243"/>
      <c r="L181" s="216"/>
    </row>
    <row r="182" spans="1:14">
      <c r="A182" s="257"/>
      <c r="B182" s="29">
        <v>42115</v>
      </c>
      <c r="C182" s="3" t="s">
        <v>37</v>
      </c>
      <c r="D182" s="4"/>
      <c r="E182" s="47">
        <v>23380</v>
      </c>
      <c r="F182" s="237"/>
      <c r="G182" s="47"/>
      <c r="H182" s="242"/>
      <c r="I182" s="243"/>
      <c r="J182" s="243"/>
      <c r="K182" s="243"/>
      <c r="L182" s="216"/>
    </row>
    <row r="183" spans="1:14">
      <c r="A183" s="257"/>
      <c r="B183" s="29">
        <v>42115</v>
      </c>
      <c r="C183" s="3" t="s">
        <v>39</v>
      </c>
      <c r="D183" s="4"/>
      <c r="E183" s="47">
        <v>5682</v>
      </c>
      <c r="F183" s="237"/>
      <c r="G183" s="47"/>
      <c r="H183" s="242"/>
      <c r="I183" s="243"/>
      <c r="J183" s="243"/>
      <c r="K183" s="243"/>
      <c r="L183" s="216"/>
    </row>
    <row r="184" spans="1:14">
      <c r="A184" s="257"/>
      <c r="B184" s="29">
        <v>42116</v>
      </c>
      <c r="C184" s="3"/>
      <c r="D184" s="4" t="s">
        <v>83</v>
      </c>
      <c r="E184" s="47"/>
      <c r="F184" s="237">
        <v>1011200</v>
      </c>
      <c r="G184" s="47"/>
      <c r="H184" s="242"/>
      <c r="I184" s="237">
        <v>1011200</v>
      </c>
      <c r="J184" s="244"/>
      <c r="K184" s="243"/>
      <c r="L184" s="216"/>
    </row>
    <row r="185" spans="1:14">
      <c r="A185" s="257"/>
      <c r="B185" s="29">
        <v>42116</v>
      </c>
      <c r="C185" s="3"/>
      <c r="D185" s="4" t="s">
        <v>70</v>
      </c>
      <c r="E185" s="47"/>
      <c r="F185" s="237">
        <v>90000</v>
      </c>
      <c r="G185" s="47"/>
      <c r="H185" s="237">
        <v>90000</v>
      </c>
      <c r="J185" s="244"/>
      <c r="K185" s="243"/>
      <c r="L185" s="216"/>
    </row>
    <row r="186" spans="1:14">
      <c r="A186" s="257"/>
      <c r="B186" s="29">
        <v>42122</v>
      </c>
      <c r="C186" s="5" t="s">
        <v>196</v>
      </c>
      <c r="D186" s="6"/>
      <c r="E186" s="45">
        <v>18630</v>
      </c>
      <c r="F186" s="237"/>
      <c r="G186" s="45"/>
      <c r="H186" s="242"/>
      <c r="I186" s="244"/>
      <c r="J186" s="244"/>
      <c r="K186" s="243"/>
      <c r="L186" s="216"/>
    </row>
    <row r="187" spans="1:14">
      <c r="A187" s="257"/>
      <c r="B187" s="29"/>
      <c r="C187" s="5" t="s">
        <v>286</v>
      </c>
      <c r="D187" s="6"/>
      <c r="E187" s="45">
        <v>644</v>
      </c>
      <c r="F187" s="237"/>
      <c r="G187" s="45"/>
      <c r="H187" s="242"/>
      <c r="I187" s="244"/>
      <c r="J187" s="244"/>
      <c r="K187" s="243"/>
      <c r="L187" s="216"/>
    </row>
    <row r="188" spans="1:14" s="9" customFormat="1">
      <c r="A188" s="257"/>
      <c r="B188" s="29"/>
      <c r="C188" s="10" t="s">
        <v>64</v>
      </c>
      <c r="D188" s="22"/>
      <c r="E188" s="48">
        <f>SUM(E178:E187)</f>
        <v>1205707</v>
      </c>
      <c r="F188" s="238">
        <f>SUM(F178:F186)</f>
        <v>1101200</v>
      </c>
      <c r="G188" s="48">
        <f>E188-F188</f>
        <v>104507</v>
      </c>
      <c r="H188" s="245"/>
      <c r="I188" s="247"/>
      <c r="J188" s="247"/>
      <c r="K188" s="247"/>
      <c r="L188" s="217"/>
      <c r="M188" s="38"/>
      <c r="N188" s="38"/>
    </row>
    <row r="189" spans="1:14">
      <c r="A189" s="257"/>
      <c r="B189" s="29"/>
      <c r="C189" s="3"/>
      <c r="D189" s="4"/>
      <c r="E189" s="47"/>
      <c r="F189" s="237"/>
      <c r="G189" s="47"/>
      <c r="H189" s="242"/>
      <c r="I189" s="244"/>
      <c r="J189" s="244"/>
      <c r="K189" s="243"/>
      <c r="L189" s="216"/>
    </row>
    <row r="190" spans="1:14">
      <c r="A190" s="257"/>
      <c r="B190" s="29" t="s">
        <v>49</v>
      </c>
      <c r="C190" s="5" t="s">
        <v>52</v>
      </c>
      <c r="D190" s="4"/>
      <c r="E190" s="47">
        <f>G188</f>
        <v>104507</v>
      </c>
      <c r="F190" s="237"/>
      <c r="G190" s="47"/>
      <c r="H190" s="242"/>
      <c r="I190" s="244"/>
      <c r="J190" s="244"/>
      <c r="K190" s="243"/>
      <c r="L190" s="216"/>
    </row>
    <row r="191" spans="1:14">
      <c r="A191" s="257"/>
      <c r="B191" s="29">
        <v>42137</v>
      </c>
      <c r="C191" s="3"/>
      <c r="D191" s="4" t="s">
        <v>189</v>
      </c>
      <c r="E191" s="47"/>
      <c r="F191" s="237">
        <v>65000</v>
      </c>
      <c r="G191" s="47"/>
      <c r="H191" s="242"/>
      <c r="I191" s="244"/>
      <c r="J191" s="244"/>
      <c r="K191" s="237">
        <v>65000</v>
      </c>
      <c r="L191" s="216"/>
    </row>
    <row r="192" spans="1:14">
      <c r="A192" s="257"/>
      <c r="B192" s="29">
        <v>42142</v>
      </c>
      <c r="C192" s="5" t="s">
        <v>76</v>
      </c>
      <c r="D192" s="4"/>
      <c r="E192" s="47">
        <v>333503</v>
      </c>
      <c r="F192" s="237"/>
      <c r="G192" s="47"/>
      <c r="H192" s="242"/>
      <c r="I192" s="248"/>
      <c r="J192" s="244"/>
      <c r="K192" s="243"/>
      <c r="L192" s="216"/>
    </row>
    <row r="193" spans="1:14">
      <c r="A193" s="257"/>
      <c r="B193" s="29"/>
      <c r="C193" s="3"/>
      <c r="D193" s="4" t="s">
        <v>70</v>
      </c>
      <c r="E193" s="47"/>
      <c r="F193" s="237">
        <v>150000</v>
      </c>
      <c r="G193" s="47"/>
      <c r="H193" s="237">
        <v>150000</v>
      </c>
      <c r="J193" s="244"/>
      <c r="K193" s="243"/>
      <c r="L193" s="216"/>
    </row>
    <row r="194" spans="1:14">
      <c r="A194" s="257"/>
      <c r="B194" s="29"/>
      <c r="C194" s="3"/>
      <c r="D194" s="4" t="s">
        <v>70</v>
      </c>
      <c r="E194" s="47"/>
      <c r="F194" s="237">
        <v>70000</v>
      </c>
      <c r="G194" s="47"/>
      <c r="H194" s="237">
        <v>70000</v>
      </c>
      <c r="J194" s="244"/>
      <c r="K194" s="243"/>
      <c r="L194" s="216"/>
    </row>
    <row r="195" spans="1:14" s="9" customFormat="1">
      <c r="A195" s="257"/>
      <c r="B195" s="29"/>
      <c r="C195" s="10" t="s">
        <v>78</v>
      </c>
      <c r="D195" s="22"/>
      <c r="E195" s="48">
        <f>SUM(E190:E194)</f>
        <v>438010</v>
      </c>
      <c r="F195" s="238">
        <f>SUM(F190:F194)</f>
        <v>285000</v>
      </c>
      <c r="G195" s="48">
        <f>E195-F195</f>
        <v>153010</v>
      </c>
      <c r="H195" s="245"/>
      <c r="I195" s="246"/>
      <c r="J195" s="246"/>
      <c r="K195" s="247"/>
      <c r="L195" s="217"/>
      <c r="M195" s="38"/>
      <c r="N195" s="38"/>
    </row>
    <row r="196" spans="1:14">
      <c r="A196" s="257"/>
      <c r="B196" s="29"/>
      <c r="C196" s="3"/>
      <c r="D196" s="4"/>
      <c r="E196" s="47"/>
      <c r="F196" s="237"/>
      <c r="G196" s="47"/>
      <c r="H196" s="242"/>
      <c r="I196" s="244"/>
      <c r="J196" s="244"/>
      <c r="K196" s="243"/>
      <c r="L196" s="216"/>
    </row>
    <row r="197" spans="1:14">
      <c r="A197" s="257"/>
      <c r="B197" s="29"/>
      <c r="C197" s="3"/>
      <c r="D197" s="4"/>
      <c r="E197" s="47"/>
      <c r="F197" s="237"/>
      <c r="G197" s="47"/>
      <c r="H197" s="242"/>
      <c r="I197" s="244"/>
      <c r="J197" s="244"/>
      <c r="K197" s="243"/>
      <c r="L197" s="216"/>
    </row>
    <row r="198" spans="1:14">
      <c r="A198" s="257"/>
      <c r="B198" s="29" t="s">
        <v>50</v>
      </c>
      <c r="C198" s="5" t="s">
        <v>52</v>
      </c>
      <c r="D198" s="4"/>
      <c r="E198" s="47">
        <f>G195</f>
        <v>153010</v>
      </c>
      <c r="F198" s="237"/>
      <c r="G198" s="47"/>
      <c r="H198" s="242"/>
      <c r="I198" s="244"/>
      <c r="J198" s="244"/>
      <c r="K198" s="243"/>
      <c r="L198" s="216"/>
    </row>
    <row r="199" spans="1:14">
      <c r="A199" s="257"/>
      <c r="B199" s="29"/>
      <c r="C199" s="3" t="s">
        <v>76</v>
      </c>
      <c r="D199" s="4"/>
      <c r="E199" s="47">
        <v>511761</v>
      </c>
      <c r="F199" s="237"/>
      <c r="G199" s="47"/>
      <c r="H199" s="242"/>
      <c r="I199" s="248"/>
      <c r="J199" s="244"/>
      <c r="K199" s="243"/>
      <c r="L199" s="216"/>
    </row>
    <row r="200" spans="1:14">
      <c r="A200" s="257"/>
      <c r="B200" s="29"/>
      <c r="C200" s="3" t="s">
        <v>201</v>
      </c>
      <c r="D200" s="4"/>
      <c r="E200" s="47">
        <v>4866</v>
      </c>
      <c r="F200" s="237"/>
      <c r="G200" s="47"/>
      <c r="H200" s="242"/>
      <c r="I200" s="244"/>
      <c r="J200" s="244"/>
      <c r="K200" s="243"/>
      <c r="L200" s="216"/>
    </row>
    <row r="201" spans="1:14">
      <c r="A201" s="257"/>
      <c r="B201" s="29"/>
      <c r="C201" s="3"/>
      <c r="D201" s="4" t="s">
        <v>83</v>
      </c>
      <c r="E201" s="47"/>
      <c r="F201" s="237">
        <v>609000</v>
      </c>
      <c r="G201" s="47"/>
      <c r="H201" s="242"/>
      <c r="I201" s="237">
        <v>609000</v>
      </c>
      <c r="J201" s="244"/>
      <c r="K201" s="243"/>
      <c r="L201" s="216"/>
    </row>
    <row r="202" spans="1:14">
      <c r="A202" s="257"/>
      <c r="B202" s="29"/>
      <c r="C202" s="3"/>
      <c r="D202" s="4" t="s">
        <v>83</v>
      </c>
      <c r="E202" s="47"/>
      <c r="F202" s="237">
        <v>164800</v>
      </c>
      <c r="G202" s="47"/>
      <c r="H202" s="242"/>
      <c r="I202" s="237">
        <v>164800</v>
      </c>
      <c r="J202" s="244"/>
      <c r="K202" s="243"/>
      <c r="L202" s="216"/>
    </row>
    <row r="203" spans="1:14">
      <c r="A203" s="257"/>
      <c r="B203" s="29">
        <v>42185</v>
      </c>
      <c r="C203" s="3" t="s">
        <v>209</v>
      </c>
      <c r="D203" s="4"/>
      <c r="E203" s="47">
        <v>12320</v>
      </c>
      <c r="F203" s="237"/>
      <c r="G203" s="47"/>
      <c r="H203" s="242"/>
      <c r="I203" s="244"/>
      <c r="J203" s="244"/>
      <c r="K203" s="243"/>
      <c r="L203" s="216"/>
    </row>
    <row r="204" spans="1:14">
      <c r="A204" s="257"/>
      <c r="B204" s="29"/>
      <c r="C204" s="3"/>
      <c r="D204" s="4"/>
      <c r="E204" s="47"/>
      <c r="F204" s="237"/>
      <c r="G204" s="47"/>
      <c r="H204" s="242"/>
      <c r="I204" s="244"/>
      <c r="J204" s="244"/>
      <c r="K204" s="243"/>
      <c r="L204" s="216"/>
    </row>
    <row r="205" spans="1:14" s="9" customFormat="1">
      <c r="A205" s="257"/>
      <c r="B205" s="29"/>
      <c r="C205" s="10" t="s">
        <v>79</v>
      </c>
      <c r="D205" s="22"/>
      <c r="E205" s="48">
        <f>SUM(E198:E203)</f>
        <v>681957</v>
      </c>
      <c r="F205" s="238">
        <f>SUM(F198:F203)</f>
        <v>773800</v>
      </c>
      <c r="G205" s="48">
        <f>E205-F205</f>
        <v>-91843</v>
      </c>
      <c r="H205" s="245"/>
      <c r="I205" s="246"/>
      <c r="J205" s="246"/>
      <c r="K205" s="243"/>
      <c r="L205" s="217"/>
      <c r="M205" s="38"/>
      <c r="N205" s="38"/>
    </row>
    <row r="206" spans="1:14">
      <c r="A206" s="257"/>
      <c r="B206" s="29"/>
      <c r="C206" s="3"/>
      <c r="D206" s="4"/>
      <c r="E206" s="47"/>
      <c r="F206" s="237"/>
      <c r="G206" s="47"/>
      <c r="H206" s="242"/>
      <c r="I206" s="244"/>
      <c r="J206" s="244"/>
      <c r="K206" s="243"/>
      <c r="L206" s="216"/>
    </row>
    <row r="207" spans="1:14">
      <c r="A207" s="257"/>
      <c r="B207" s="29"/>
      <c r="C207" s="3"/>
      <c r="D207" s="4"/>
      <c r="E207" s="47"/>
      <c r="F207" s="237"/>
      <c r="G207" s="47"/>
      <c r="H207" s="242"/>
      <c r="I207" s="244"/>
      <c r="J207" s="244"/>
      <c r="K207" s="243"/>
      <c r="L207" s="216"/>
    </row>
    <row r="208" spans="1:14">
      <c r="A208" s="257"/>
      <c r="B208" s="29" t="s">
        <v>51</v>
      </c>
      <c r="C208" s="5" t="s">
        <v>52</v>
      </c>
      <c r="D208" s="4"/>
      <c r="E208" s="47">
        <f>G205</f>
        <v>-91843</v>
      </c>
      <c r="F208" s="237"/>
      <c r="G208" s="47"/>
      <c r="H208" s="242"/>
      <c r="I208" s="244"/>
      <c r="J208" s="244"/>
      <c r="K208" s="243"/>
      <c r="L208" s="216"/>
    </row>
    <row r="209" spans="1:12">
      <c r="A209" s="257"/>
      <c r="B209" s="29"/>
      <c r="C209" s="3" t="s">
        <v>76</v>
      </c>
      <c r="D209" s="4"/>
      <c r="E209" s="47">
        <v>336993</v>
      </c>
      <c r="F209" s="237"/>
      <c r="G209" s="47"/>
      <c r="H209" s="242"/>
      <c r="I209" s="248"/>
      <c r="J209" s="244"/>
      <c r="K209" s="243"/>
      <c r="L209" s="216"/>
    </row>
    <row r="210" spans="1:12">
      <c r="A210" s="257"/>
      <c r="B210" s="29">
        <v>42198</v>
      </c>
      <c r="C210" s="3" t="s">
        <v>210</v>
      </c>
      <c r="D210" s="4"/>
      <c r="E210" s="47">
        <v>4889</v>
      </c>
      <c r="F210" s="237"/>
      <c r="G210" s="47"/>
      <c r="H210" s="242"/>
      <c r="I210" s="244"/>
      <c r="J210" s="244"/>
      <c r="K210" s="243"/>
      <c r="L210" s="216"/>
    </row>
    <row r="211" spans="1:12">
      <c r="A211" s="257"/>
      <c r="B211" s="29"/>
      <c r="C211" s="3" t="s">
        <v>211</v>
      </c>
      <c r="E211" s="47">
        <v>5444000</v>
      </c>
      <c r="F211" s="237"/>
      <c r="G211" s="47"/>
      <c r="H211" s="242"/>
      <c r="I211" s="244"/>
      <c r="J211" s="244"/>
      <c r="K211" s="243"/>
      <c r="L211" s="216"/>
    </row>
    <row r="212" spans="1:12">
      <c r="A212" s="257"/>
      <c r="B212" s="29"/>
      <c r="C212" s="3" t="s">
        <v>212</v>
      </c>
      <c r="D212" s="4"/>
      <c r="E212" s="47">
        <v>1500000</v>
      </c>
      <c r="F212" s="237"/>
      <c r="G212" s="47"/>
      <c r="H212" s="242"/>
      <c r="I212" s="244"/>
      <c r="J212" s="244"/>
      <c r="K212" s="243"/>
      <c r="L212" s="216"/>
    </row>
    <row r="213" spans="1:12">
      <c r="A213" s="257"/>
      <c r="B213" s="29"/>
      <c r="C213" s="3"/>
      <c r="D213" s="4" t="s">
        <v>83</v>
      </c>
      <c r="E213" s="47"/>
      <c r="F213" s="237">
        <v>854100</v>
      </c>
      <c r="G213" s="47"/>
      <c r="H213" s="242"/>
      <c r="I213" s="237">
        <v>854100</v>
      </c>
      <c r="J213" s="244"/>
      <c r="K213" s="243"/>
      <c r="L213" s="216"/>
    </row>
    <row r="214" spans="1:12">
      <c r="A214" s="257"/>
      <c r="B214" s="29"/>
      <c r="C214" s="3"/>
      <c r="D214" s="4" t="s">
        <v>83</v>
      </c>
      <c r="E214" s="47"/>
      <c r="F214" s="237">
        <v>57300</v>
      </c>
      <c r="G214" s="47"/>
      <c r="H214" s="242"/>
      <c r="I214" s="237">
        <v>57300</v>
      </c>
      <c r="J214" s="244"/>
      <c r="K214" s="243"/>
      <c r="L214" s="216"/>
    </row>
    <row r="215" spans="1:12">
      <c r="A215" s="257"/>
      <c r="B215" s="29"/>
      <c r="C215" s="3"/>
      <c r="D215" s="4" t="s">
        <v>213</v>
      </c>
      <c r="E215" s="47"/>
      <c r="F215" s="237">
        <v>220000</v>
      </c>
      <c r="G215" s="47"/>
      <c r="H215" s="237">
        <v>220000</v>
      </c>
      <c r="I215" s="244"/>
      <c r="J215" s="244"/>
      <c r="K215" s="243"/>
      <c r="L215" s="216"/>
    </row>
    <row r="216" spans="1:12">
      <c r="A216" s="257"/>
      <c r="C216" t="s">
        <v>265</v>
      </c>
      <c r="E216" s="49">
        <v>6193</v>
      </c>
      <c r="F216" s="239"/>
      <c r="G216" s="47"/>
      <c r="H216" s="242"/>
      <c r="I216" s="244"/>
      <c r="J216" s="244"/>
      <c r="K216" s="243"/>
      <c r="L216" s="216"/>
    </row>
    <row r="217" spans="1:12">
      <c r="A217" s="257"/>
      <c r="B217" s="29">
        <v>42215</v>
      </c>
      <c r="C217" s="3"/>
      <c r="D217" s="4" t="s">
        <v>83</v>
      </c>
      <c r="E217" s="47"/>
      <c r="F217" s="237">
        <v>315000</v>
      </c>
      <c r="G217" s="47"/>
      <c r="H217" s="242"/>
      <c r="I217" s="237">
        <v>315000</v>
      </c>
      <c r="J217" s="244"/>
      <c r="K217" s="243"/>
      <c r="L217" s="216"/>
    </row>
    <row r="218" spans="1:12">
      <c r="A218" s="257"/>
      <c r="B218" s="29"/>
      <c r="C218" s="10" t="s">
        <v>80</v>
      </c>
      <c r="D218" s="4"/>
      <c r="E218" s="47">
        <f>SUM(E208:E217)</f>
        <v>7200232</v>
      </c>
      <c r="F218" s="237">
        <f>SUM(F208:F217)</f>
        <v>1446400</v>
      </c>
      <c r="G218" s="47">
        <f>E218-F218</f>
        <v>5753832</v>
      </c>
      <c r="H218" s="242"/>
      <c r="I218" s="249"/>
      <c r="J218" s="244"/>
      <c r="K218" s="243"/>
      <c r="L218" s="216"/>
    </row>
    <row r="219" spans="1:12">
      <c r="A219" s="257"/>
      <c r="B219" s="29"/>
      <c r="C219" s="3"/>
      <c r="D219" s="4"/>
      <c r="E219" s="47"/>
      <c r="F219" s="237"/>
      <c r="G219" s="47"/>
      <c r="H219" s="242"/>
      <c r="I219" s="244"/>
      <c r="J219" s="244"/>
      <c r="K219" s="243"/>
      <c r="L219" s="216"/>
    </row>
    <row r="220" spans="1:12">
      <c r="A220" s="257"/>
      <c r="B220" s="29" t="s">
        <v>40</v>
      </c>
      <c r="C220" s="5" t="s">
        <v>52</v>
      </c>
      <c r="D220" s="4"/>
      <c r="E220" s="47"/>
      <c r="F220" s="237"/>
      <c r="G220" s="47"/>
      <c r="H220" s="242"/>
      <c r="I220" s="244"/>
      <c r="J220" s="244"/>
      <c r="K220" s="243"/>
      <c r="L220" s="216"/>
    </row>
    <row r="221" spans="1:12">
      <c r="A221" s="257"/>
      <c r="B221" s="29"/>
      <c r="C221" s="3"/>
      <c r="D221" s="4"/>
      <c r="E221" s="47"/>
      <c r="F221" s="237"/>
      <c r="G221" s="47"/>
      <c r="H221" s="242"/>
      <c r="I221" s="244"/>
      <c r="J221" s="244"/>
      <c r="K221" s="243"/>
      <c r="L221" s="216"/>
    </row>
    <row r="222" spans="1:12">
      <c r="A222" s="257"/>
      <c r="B222" s="29"/>
      <c r="C222" s="3"/>
      <c r="D222" s="4"/>
      <c r="E222" s="47"/>
      <c r="F222" s="237"/>
      <c r="G222" s="47"/>
      <c r="H222" s="242"/>
      <c r="I222" s="244"/>
      <c r="J222" s="244"/>
      <c r="K222" s="243"/>
      <c r="L222" s="216"/>
    </row>
    <row r="223" spans="1:12">
      <c r="A223" s="257"/>
      <c r="B223" s="29"/>
      <c r="C223" s="3"/>
      <c r="D223" s="4"/>
      <c r="E223" s="47"/>
      <c r="F223" s="237"/>
      <c r="G223" s="47"/>
      <c r="H223" s="242"/>
      <c r="I223" s="244"/>
      <c r="J223" s="244"/>
      <c r="K223" s="243"/>
      <c r="L223" s="216"/>
    </row>
    <row r="224" spans="1:12">
      <c r="A224" s="257"/>
      <c r="B224" s="29"/>
      <c r="C224" s="3"/>
      <c r="D224" s="4"/>
      <c r="E224" s="47"/>
      <c r="F224" s="237"/>
      <c r="G224" s="47"/>
      <c r="H224" s="242"/>
      <c r="I224" s="244"/>
      <c r="J224" s="244"/>
      <c r="K224" s="243"/>
      <c r="L224" s="216"/>
    </row>
    <row r="225" spans="1:12">
      <c r="A225" s="258"/>
      <c r="B225" s="29"/>
      <c r="C225" s="3"/>
      <c r="D225" s="4"/>
      <c r="E225" s="47"/>
      <c r="F225" s="237"/>
      <c r="G225" s="47"/>
      <c r="H225" s="242"/>
      <c r="I225" s="244"/>
      <c r="J225" s="244"/>
      <c r="K225" s="243"/>
      <c r="L225" s="216"/>
    </row>
    <row r="226" spans="1:12">
      <c r="B226" s="30" t="s">
        <v>262</v>
      </c>
      <c r="H226" s="49">
        <f>SUM(H165:H225)</f>
        <v>3700000</v>
      </c>
      <c r="I226" s="145">
        <f>SUM(I184:I225)</f>
        <v>3011400</v>
      </c>
      <c r="J226" s="19"/>
      <c r="K226" s="216">
        <f>SUM(H226:I226)</f>
        <v>6711400</v>
      </c>
      <c r="L226" s="216"/>
    </row>
    <row r="228" spans="1:12">
      <c r="I228" s="49">
        <f>5444000-I226</f>
        <v>2432600</v>
      </c>
    </row>
    <row r="239" spans="1:12">
      <c r="B239" s="210" t="s">
        <v>328</v>
      </c>
    </row>
  </sheetData>
  <mergeCells count="5">
    <mergeCell ref="A4:A43"/>
    <mergeCell ref="A44:A148"/>
    <mergeCell ref="A151:A225"/>
    <mergeCell ref="A1:G1"/>
    <mergeCell ref="A2:G2"/>
  </mergeCells>
  <pageMargins left="0.7" right="0.7" top="0.75" bottom="0.75" header="0.3" footer="0.3"/>
  <pageSetup paperSize="2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9"/>
  <sheetViews>
    <sheetView topLeftCell="B1" workbookViewId="0">
      <pane ySplit="3" topLeftCell="A128" activePane="bottomLeft" state="frozen"/>
      <selection activeCell="B1" sqref="B1"/>
      <selection pane="bottomLeft" activeCell="G92" sqref="G92"/>
    </sheetView>
  </sheetViews>
  <sheetFormatPr baseColWidth="10" defaultRowHeight="15"/>
  <cols>
    <col min="1" max="1" width="11.42578125" style="9"/>
    <col min="2" max="2" width="10.42578125" style="30" customWidth="1"/>
    <col min="3" max="3" width="48.7109375" bestFit="1" customWidth="1"/>
    <col min="4" max="4" width="42.42578125" style="2" bestFit="1" customWidth="1"/>
    <col min="5" max="5" width="15.42578125" style="2" bestFit="1" customWidth="1"/>
    <col min="6" max="6" width="12.28515625" style="2" bestFit="1" customWidth="1"/>
    <col min="7" max="7" width="15.42578125" style="2" bestFit="1" customWidth="1"/>
    <col min="8" max="8" width="11.42578125" style="20"/>
    <col min="9" max="9" width="15.28515625" customWidth="1"/>
    <col min="10" max="10" width="12.7109375" customWidth="1"/>
  </cols>
  <sheetData>
    <row r="1" spans="1:10">
      <c r="B1" s="30" t="s">
        <v>4</v>
      </c>
    </row>
    <row r="3" spans="1:10" s="9" customFormat="1">
      <c r="A3" s="16"/>
      <c r="B3" s="26"/>
      <c r="C3" s="18" t="s">
        <v>5</v>
      </c>
      <c r="D3" s="16" t="s">
        <v>6</v>
      </c>
      <c r="E3" s="18" t="s">
        <v>2</v>
      </c>
      <c r="F3" s="18" t="s">
        <v>3</v>
      </c>
      <c r="G3" s="34" t="s">
        <v>54</v>
      </c>
      <c r="H3" s="21"/>
    </row>
    <row r="4" spans="1:10" s="9" customFormat="1">
      <c r="A4" s="261">
        <v>2013</v>
      </c>
      <c r="B4" s="28" t="s">
        <v>40</v>
      </c>
      <c r="C4" s="10" t="s">
        <v>0</v>
      </c>
      <c r="D4" s="15"/>
      <c r="E4" s="15">
        <v>1039725</v>
      </c>
      <c r="F4" s="15"/>
      <c r="G4" s="35"/>
      <c r="H4" s="21"/>
      <c r="I4" s="9" t="s">
        <v>273</v>
      </c>
      <c r="J4" s="38">
        <f>E5+E16+E21+E31+E40+E45+E50+E55+E60+E67+E72+E79+E89+E95+E100+E105+E108+E117+E122+E127+E138+E148+E153+E160</f>
        <v>1469657</v>
      </c>
    </row>
    <row r="5" spans="1:10">
      <c r="A5" s="261"/>
      <c r="B5" s="28">
        <v>42223</v>
      </c>
      <c r="C5" s="3" t="s">
        <v>113</v>
      </c>
      <c r="D5" s="8"/>
      <c r="E5" s="8">
        <v>54875</v>
      </c>
      <c r="F5" s="8"/>
      <c r="G5" s="36"/>
      <c r="I5" t="s">
        <v>274</v>
      </c>
      <c r="J5" s="2">
        <f>E80+E128</f>
        <v>27658</v>
      </c>
    </row>
    <row r="6" spans="1:10">
      <c r="A6" s="261"/>
      <c r="B6" s="28">
        <v>42223</v>
      </c>
      <c r="C6" s="3"/>
      <c r="D6" s="8" t="s">
        <v>116</v>
      </c>
      <c r="E6" s="8"/>
      <c r="F6" s="8">
        <v>3135</v>
      </c>
      <c r="G6" s="36"/>
      <c r="I6" t="s">
        <v>277</v>
      </c>
      <c r="J6" s="2">
        <f>F6+F9+F23+F29+F30+F32+F33+F81+F83+F84+F90+F154</f>
        <v>387415</v>
      </c>
    </row>
    <row r="7" spans="1:10">
      <c r="A7" s="261"/>
      <c r="B7" s="28">
        <v>42225</v>
      </c>
      <c r="C7" s="3"/>
      <c r="D7" s="8" t="s">
        <v>118</v>
      </c>
      <c r="E7" s="8"/>
      <c r="F7" s="8">
        <v>3000</v>
      </c>
      <c r="G7" s="36"/>
      <c r="I7" t="s">
        <v>275</v>
      </c>
      <c r="J7" s="2">
        <f>F28+F46+F73+F147</f>
        <v>62247</v>
      </c>
    </row>
    <row r="8" spans="1:10">
      <c r="A8" s="261"/>
      <c r="B8" s="28">
        <v>42225</v>
      </c>
      <c r="C8" s="3"/>
      <c r="D8" s="8" t="s">
        <v>119</v>
      </c>
      <c r="E8" s="8"/>
      <c r="F8" s="8">
        <v>25000</v>
      </c>
      <c r="G8" s="36"/>
      <c r="I8" t="s">
        <v>276</v>
      </c>
      <c r="J8" s="2">
        <f>F74+F146</f>
        <v>412761</v>
      </c>
    </row>
    <row r="9" spans="1:10">
      <c r="A9" s="261"/>
      <c r="B9" s="28">
        <v>42230</v>
      </c>
      <c r="C9" s="3"/>
      <c r="D9" s="8" t="s">
        <v>116</v>
      </c>
      <c r="E9" s="8"/>
      <c r="F9" s="8">
        <v>2090</v>
      </c>
      <c r="G9" s="36"/>
      <c r="I9" t="s">
        <v>280</v>
      </c>
      <c r="J9" s="2">
        <f>F8+F11+F22+F34+F61+F62+F82+F106+F107+F123+F137+F7</f>
        <v>205400</v>
      </c>
    </row>
    <row r="10" spans="1:10">
      <c r="A10" s="261"/>
      <c r="B10" s="28">
        <v>42296</v>
      </c>
      <c r="C10" s="3"/>
      <c r="D10" s="8" t="s">
        <v>120</v>
      </c>
      <c r="E10" s="8"/>
      <c r="F10" s="8">
        <v>24600</v>
      </c>
      <c r="G10" s="36"/>
      <c r="I10" t="s">
        <v>281</v>
      </c>
      <c r="J10" s="2">
        <f>F10+F56</f>
        <v>227440</v>
      </c>
    </row>
    <row r="11" spans="1:10">
      <c r="A11" s="261"/>
      <c r="B11" s="28">
        <v>42246</v>
      </c>
      <c r="C11" s="3"/>
      <c r="D11" s="8" t="s">
        <v>117</v>
      </c>
      <c r="E11" s="8"/>
      <c r="F11" s="8">
        <v>10000</v>
      </c>
      <c r="G11" s="36"/>
      <c r="I11" t="s">
        <v>301</v>
      </c>
      <c r="J11" s="2">
        <f>E130+E140</f>
        <v>4092</v>
      </c>
    </row>
    <row r="12" spans="1:10" s="9" customFormat="1">
      <c r="A12" s="261"/>
      <c r="B12" s="28"/>
      <c r="C12" s="10" t="s">
        <v>58</v>
      </c>
      <c r="D12" s="15"/>
      <c r="E12" s="15">
        <f>SUM(E4:E11)</f>
        <v>1094600</v>
      </c>
      <c r="F12" s="15">
        <f>SUM(F4:F11)</f>
        <v>67825</v>
      </c>
      <c r="G12" s="35">
        <f>E12-F12</f>
        <v>1026775</v>
      </c>
      <c r="H12" s="21"/>
      <c r="I12" s="9" t="s">
        <v>302</v>
      </c>
      <c r="J12" s="38">
        <f>E129+E131+E132+E139+E141</f>
        <v>12347</v>
      </c>
    </row>
    <row r="13" spans="1:10" s="9" customFormat="1">
      <c r="A13" s="261"/>
      <c r="B13" s="28"/>
      <c r="C13" s="10"/>
      <c r="D13" s="15"/>
      <c r="E13" s="15"/>
      <c r="F13" s="15"/>
      <c r="G13" s="35"/>
      <c r="H13" s="21"/>
    </row>
    <row r="14" spans="1:10">
      <c r="A14" s="261"/>
      <c r="B14" s="28"/>
      <c r="C14" s="3"/>
      <c r="D14" s="8"/>
      <c r="E14" s="8"/>
      <c r="F14" s="8"/>
      <c r="G14" s="36"/>
    </row>
    <row r="15" spans="1:10">
      <c r="A15" s="261"/>
      <c r="B15" s="28" t="s">
        <v>41</v>
      </c>
      <c r="C15" s="3" t="s">
        <v>52</v>
      </c>
      <c r="D15" s="8"/>
      <c r="E15" s="8">
        <f>G12</f>
        <v>1026775</v>
      </c>
      <c r="F15" s="8"/>
      <c r="G15" s="36"/>
    </row>
    <row r="16" spans="1:10">
      <c r="A16" s="261"/>
      <c r="B16" s="28">
        <v>42253</v>
      </c>
      <c r="C16" s="3" t="s">
        <v>113</v>
      </c>
      <c r="D16" s="8"/>
      <c r="E16" s="8">
        <v>54875</v>
      </c>
      <c r="F16" s="8"/>
      <c r="G16" s="36"/>
    </row>
    <row r="17" spans="1:8" s="9" customFormat="1">
      <c r="A17" s="261"/>
      <c r="B17" s="28"/>
      <c r="C17" s="10" t="s">
        <v>56</v>
      </c>
      <c r="D17" s="15"/>
      <c r="E17" s="15">
        <f>SUM(E15:E16)</f>
        <v>1081650</v>
      </c>
      <c r="F17" s="15">
        <f>SUM(F15:F16)</f>
        <v>0</v>
      </c>
      <c r="G17" s="35">
        <f>E17-F17</f>
        <v>1081650</v>
      </c>
      <c r="H17" s="21"/>
    </row>
    <row r="18" spans="1:8">
      <c r="A18" s="261"/>
      <c r="B18" s="28"/>
      <c r="C18" s="3"/>
      <c r="D18" s="8"/>
      <c r="E18" s="8"/>
      <c r="F18" s="8"/>
      <c r="G18" s="36"/>
    </row>
    <row r="19" spans="1:8">
      <c r="A19" s="261"/>
      <c r="B19" s="28"/>
      <c r="C19" s="3"/>
      <c r="D19" s="8"/>
      <c r="E19" s="8"/>
      <c r="F19" s="8"/>
      <c r="G19" s="36"/>
    </row>
    <row r="20" spans="1:8">
      <c r="A20" s="261"/>
      <c r="B20" s="28" t="s">
        <v>42</v>
      </c>
      <c r="C20" s="3" t="s">
        <v>52</v>
      </c>
      <c r="D20" s="8"/>
      <c r="E20" s="8">
        <f>G17</f>
        <v>1081650</v>
      </c>
      <c r="F20" s="8"/>
      <c r="G20" s="36"/>
    </row>
    <row r="21" spans="1:8">
      <c r="A21" s="261"/>
      <c r="B21" s="28">
        <v>42285</v>
      </c>
      <c r="C21" s="3" t="s">
        <v>113</v>
      </c>
      <c r="D21" s="8"/>
      <c r="E21" s="8">
        <v>53284</v>
      </c>
      <c r="F21" s="8"/>
      <c r="G21" s="36"/>
    </row>
    <row r="22" spans="1:8">
      <c r="A22" s="261"/>
      <c r="B22" s="28">
        <v>42292</v>
      </c>
      <c r="C22" s="3"/>
      <c r="D22" s="8" t="s">
        <v>121</v>
      </c>
      <c r="E22" s="8"/>
      <c r="F22" s="8">
        <v>5000</v>
      </c>
      <c r="G22" s="36"/>
    </row>
    <row r="23" spans="1:8">
      <c r="A23" s="261"/>
      <c r="B23" s="28">
        <v>42307</v>
      </c>
      <c r="C23" s="3"/>
      <c r="D23" s="8" t="s">
        <v>123</v>
      </c>
      <c r="E23" s="8"/>
      <c r="F23" s="8">
        <v>91850</v>
      </c>
      <c r="G23" s="36"/>
    </row>
    <row r="24" spans="1:8" s="9" customFormat="1">
      <c r="A24" s="261"/>
      <c r="B24" s="28"/>
      <c r="C24" s="10" t="s">
        <v>110</v>
      </c>
      <c r="D24" s="15"/>
      <c r="E24" s="15">
        <f>SUM(E20:E23)</f>
        <v>1134934</v>
      </c>
      <c r="F24" s="15">
        <f>SUM(F20:F23)</f>
        <v>96850</v>
      </c>
      <c r="G24" s="35">
        <f>SUM(E24-F24)</f>
        <v>1038084</v>
      </c>
      <c r="H24" s="21"/>
    </row>
    <row r="25" spans="1:8">
      <c r="A25" s="261"/>
      <c r="B25" s="28"/>
      <c r="C25" s="3"/>
      <c r="D25" s="8"/>
      <c r="E25" s="8"/>
      <c r="F25" s="8"/>
      <c r="G25" s="36"/>
    </row>
    <row r="26" spans="1:8">
      <c r="A26" s="261"/>
      <c r="B26" s="28"/>
      <c r="C26" s="3"/>
      <c r="D26" s="8"/>
      <c r="E26" s="8"/>
      <c r="F26" s="8"/>
      <c r="G26" s="36"/>
    </row>
    <row r="27" spans="1:8">
      <c r="A27" s="261"/>
      <c r="B27" s="28" t="s">
        <v>43</v>
      </c>
      <c r="C27" s="3" t="s">
        <v>52</v>
      </c>
      <c r="D27" s="8"/>
      <c r="E27" s="8">
        <f>G24</f>
        <v>1038084</v>
      </c>
      <c r="F27" s="8"/>
      <c r="G27" s="36"/>
    </row>
    <row r="28" spans="1:8">
      <c r="A28" s="261"/>
      <c r="B28" s="28">
        <v>42313</v>
      </c>
      <c r="C28" s="3"/>
      <c r="D28" s="8" t="s">
        <v>122</v>
      </c>
      <c r="E28" s="8"/>
      <c r="F28" s="8">
        <v>590</v>
      </c>
      <c r="G28" s="36"/>
    </row>
    <row r="29" spans="1:8">
      <c r="A29" s="261"/>
      <c r="B29" s="28">
        <v>42315</v>
      </c>
      <c r="C29" s="3"/>
      <c r="D29" s="8" t="s">
        <v>124</v>
      </c>
      <c r="E29" s="8"/>
      <c r="F29" s="8">
        <v>83300</v>
      </c>
      <c r="G29" s="36"/>
    </row>
    <row r="30" spans="1:8">
      <c r="A30" s="261"/>
      <c r="B30" s="28">
        <v>42315</v>
      </c>
      <c r="C30" s="3"/>
      <c r="D30" s="8" t="s">
        <v>125</v>
      </c>
      <c r="E30" s="8"/>
      <c r="F30" s="8">
        <v>19750</v>
      </c>
      <c r="G30" s="36"/>
    </row>
    <row r="31" spans="1:8">
      <c r="A31" s="261"/>
      <c r="B31" s="28">
        <v>42319</v>
      </c>
      <c r="C31" s="3" t="s">
        <v>113</v>
      </c>
      <c r="D31" s="8"/>
      <c r="E31" s="8">
        <v>53284</v>
      </c>
      <c r="F31" s="8"/>
      <c r="G31" s="36"/>
    </row>
    <row r="32" spans="1:8">
      <c r="A32" s="261"/>
      <c r="B32" s="28">
        <v>12</v>
      </c>
      <c r="C32" s="3"/>
      <c r="D32" s="8" t="s">
        <v>126</v>
      </c>
      <c r="E32" s="8"/>
      <c r="F32" s="8">
        <v>116690</v>
      </c>
      <c r="G32" s="36"/>
    </row>
    <row r="33" spans="1:8">
      <c r="A33" s="261"/>
      <c r="B33" s="28">
        <v>42322</v>
      </c>
      <c r="C33" s="3"/>
      <c r="D33" s="8" t="s">
        <v>127</v>
      </c>
      <c r="E33" s="8"/>
      <c r="F33" s="8">
        <v>6500</v>
      </c>
      <c r="G33" s="36"/>
    </row>
    <row r="34" spans="1:8">
      <c r="A34" s="261"/>
      <c r="B34" s="28">
        <v>42327</v>
      </c>
      <c r="C34" s="3"/>
      <c r="D34" s="8" t="s">
        <v>128</v>
      </c>
      <c r="E34" s="8"/>
      <c r="F34" s="8">
        <v>10000</v>
      </c>
      <c r="G34" s="36"/>
    </row>
    <row r="35" spans="1:8">
      <c r="A35" s="261"/>
      <c r="B35" s="28"/>
      <c r="C35" s="3"/>
      <c r="D35" s="8" t="s">
        <v>145</v>
      </c>
      <c r="E35" s="8"/>
      <c r="F35" s="8">
        <v>39000</v>
      </c>
      <c r="G35" s="36"/>
    </row>
    <row r="36" spans="1:8" s="9" customFormat="1">
      <c r="A36" s="261"/>
      <c r="B36" s="28"/>
      <c r="C36" s="10" t="s">
        <v>59</v>
      </c>
      <c r="D36" s="15"/>
      <c r="E36" s="15">
        <f>SUM(E27:E34)</f>
        <v>1091368</v>
      </c>
      <c r="F36" s="15">
        <f>SUM(F27:F35)</f>
        <v>275830</v>
      </c>
      <c r="G36" s="35">
        <f>E36-F36</f>
        <v>815538</v>
      </c>
      <c r="H36" s="21"/>
    </row>
    <row r="37" spans="1:8">
      <c r="A37" s="261"/>
      <c r="B37" s="28"/>
      <c r="C37" s="3"/>
      <c r="D37" s="8"/>
      <c r="E37" s="8"/>
      <c r="F37" s="8"/>
      <c r="G37" s="36"/>
    </row>
    <row r="38" spans="1:8">
      <c r="A38" s="261"/>
      <c r="B38" s="28"/>
      <c r="C38" s="3"/>
      <c r="D38" s="8"/>
      <c r="E38" s="8"/>
      <c r="F38" s="8"/>
      <c r="G38" s="36"/>
    </row>
    <row r="39" spans="1:8">
      <c r="A39" s="261"/>
      <c r="B39" s="28" t="s">
        <v>44</v>
      </c>
      <c r="C39" s="3" t="s">
        <v>52</v>
      </c>
      <c r="D39" s="8"/>
      <c r="E39" s="8">
        <f>G36</f>
        <v>815538</v>
      </c>
      <c r="F39" s="8"/>
      <c r="G39" s="36"/>
    </row>
    <row r="40" spans="1:8">
      <c r="A40" s="261"/>
      <c r="B40" s="28">
        <v>42354</v>
      </c>
      <c r="C40" s="3" t="s">
        <v>113</v>
      </c>
      <c r="D40" s="8"/>
      <c r="E40" s="8">
        <v>52493</v>
      </c>
      <c r="F40" s="8"/>
      <c r="G40" s="36"/>
    </row>
    <row r="41" spans="1:8" s="9" customFormat="1">
      <c r="A41" s="261"/>
      <c r="B41" s="28"/>
      <c r="C41" s="10" t="s">
        <v>60</v>
      </c>
      <c r="D41" s="15"/>
      <c r="E41" s="15">
        <f>SUM(E39:E40)</f>
        <v>868031</v>
      </c>
      <c r="F41" s="15">
        <f>SUM(F39:F40)</f>
        <v>0</v>
      </c>
      <c r="G41" s="35">
        <f>E41-F41</f>
        <v>868031</v>
      </c>
      <c r="H41" s="21"/>
    </row>
    <row r="42" spans="1:8">
      <c r="A42" s="261"/>
      <c r="B42" s="28"/>
      <c r="C42" s="3"/>
      <c r="D42" s="8"/>
      <c r="E42" s="8"/>
      <c r="F42" s="8"/>
      <c r="G42" s="36"/>
    </row>
    <row r="43" spans="1:8">
      <c r="A43" s="261"/>
      <c r="B43" s="28"/>
      <c r="C43" s="3"/>
      <c r="D43" s="8"/>
      <c r="E43" s="8"/>
      <c r="F43" s="8"/>
      <c r="G43" s="36"/>
    </row>
    <row r="44" spans="1:8">
      <c r="A44" s="262">
        <v>2014</v>
      </c>
      <c r="B44" s="29" t="s">
        <v>45</v>
      </c>
      <c r="C44" s="3" t="s">
        <v>52</v>
      </c>
      <c r="D44" s="8"/>
      <c r="E44" s="8">
        <f>G41</f>
        <v>868031</v>
      </c>
      <c r="F44" s="8"/>
      <c r="G44" s="36"/>
    </row>
    <row r="45" spans="1:8">
      <c r="A45" s="262"/>
      <c r="B45" s="29">
        <v>42010</v>
      </c>
      <c r="C45" s="3" t="s">
        <v>113</v>
      </c>
      <c r="D45" s="8"/>
      <c r="E45" s="8">
        <v>51221</v>
      </c>
      <c r="F45" s="8"/>
      <c r="G45" s="36"/>
    </row>
    <row r="46" spans="1:8">
      <c r="A46" s="262"/>
      <c r="B46" s="29">
        <v>42026</v>
      </c>
      <c r="C46" s="3"/>
      <c r="D46" s="8" t="s">
        <v>129</v>
      </c>
      <c r="E46" s="8"/>
      <c r="F46" s="8">
        <v>8390</v>
      </c>
      <c r="G46" s="36"/>
    </row>
    <row r="47" spans="1:8" s="9" customFormat="1">
      <c r="A47" s="262"/>
      <c r="B47" s="29"/>
      <c r="C47" s="10" t="s">
        <v>61</v>
      </c>
      <c r="D47" s="15"/>
      <c r="E47" s="15">
        <f>SUM(E44:E46)</f>
        <v>919252</v>
      </c>
      <c r="F47" s="15">
        <f>SUM(F44:F46)</f>
        <v>8390</v>
      </c>
      <c r="G47" s="35">
        <f>E47-F47</f>
        <v>910862</v>
      </c>
      <c r="H47" s="21"/>
    </row>
    <row r="48" spans="1:8">
      <c r="A48" s="262"/>
      <c r="B48" s="29"/>
      <c r="C48" s="3"/>
      <c r="D48" s="8"/>
      <c r="E48" s="8"/>
      <c r="F48" s="8"/>
      <c r="G48" s="36"/>
    </row>
    <row r="49" spans="1:8">
      <c r="A49" s="262"/>
      <c r="B49" s="29" t="s">
        <v>46</v>
      </c>
      <c r="C49" s="3" t="s">
        <v>52</v>
      </c>
      <c r="D49" s="8"/>
      <c r="E49" s="8">
        <f>G47</f>
        <v>910862</v>
      </c>
      <c r="F49" s="8"/>
      <c r="G49" s="36"/>
    </row>
    <row r="50" spans="1:8">
      <c r="A50" s="262"/>
      <c r="B50" s="29">
        <v>42041</v>
      </c>
      <c r="C50" s="3" t="s">
        <v>113</v>
      </c>
      <c r="D50" s="8"/>
      <c r="E50" s="8">
        <v>50611</v>
      </c>
      <c r="F50" s="8"/>
      <c r="G50" s="36"/>
    </row>
    <row r="51" spans="1:8" s="9" customFormat="1">
      <c r="A51" s="262"/>
      <c r="B51" s="29"/>
      <c r="C51" s="10" t="s">
        <v>62</v>
      </c>
      <c r="D51" s="15"/>
      <c r="E51" s="15">
        <f>SUM(E49:E50)</f>
        <v>961473</v>
      </c>
      <c r="F51" s="15">
        <f>SUM(F49:F50)</f>
        <v>0</v>
      </c>
      <c r="G51" s="35">
        <f>E51-F51</f>
        <v>961473</v>
      </c>
      <c r="H51" s="21"/>
    </row>
    <row r="52" spans="1:8">
      <c r="A52" s="262"/>
      <c r="B52" s="29"/>
      <c r="C52" s="3"/>
      <c r="D52" s="8"/>
      <c r="E52" s="8"/>
      <c r="F52" s="8"/>
      <c r="G52" s="36"/>
    </row>
    <row r="53" spans="1:8">
      <c r="A53" s="262"/>
      <c r="B53" s="29"/>
      <c r="C53" s="3"/>
      <c r="D53" s="8"/>
      <c r="E53" s="8"/>
      <c r="F53" s="8"/>
      <c r="G53" s="36"/>
    </row>
    <row r="54" spans="1:8">
      <c r="A54" s="262"/>
      <c r="B54" s="29" t="s">
        <v>47</v>
      </c>
      <c r="C54" s="3" t="s">
        <v>52</v>
      </c>
      <c r="D54" s="8"/>
      <c r="E54" s="8">
        <f>G51</f>
        <v>961473</v>
      </c>
      <c r="F54" s="8"/>
      <c r="G54" s="36"/>
    </row>
    <row r="55" spans="1:8">
      <c r="A55" s="262"/>
      <c r="B55" s="29">
        <v>42066</v>
      </c>
      <c r="C55" t="s">
        <v>113</v>
      </c>
      <c r="D55" s="8"/>
      <c r="E55" s="37">
        <v>49249</v>
      </c>
      <c r="F55" s="8"/>
      <c r="G55" s="36"/>
    </row>
    <row r="56" spans="1:8">
      <c r="A56" s="262"/>
      <c r="B56" s="29">
        <v>42077</v>
      </c>
      <c r="C56" s="3"/>
      <c r="D56" s="8" t="s">
        <v>130</v>
      </c>
      <c r="E56" s="8"/>
      <c r="F56" s="8">
        <v>202840</v>
      </c>
      <c r="G56" s="36"/>
    </row>
    <row r="57" spans="1:8" s="9" customFormat="1">
      <c r="A57" s="262"/>
      <c r="B57" s="29"/>
      <c r="C57" s="10" t="s">
        <v>63</v>
      </c>
      <c r="D57" s="15"/>
      <c r="E57" s="15">
        <f>SUM(E54:E56)</f>
        <v>1010722</v>
      </c>
      <c r="F57" s="15">
        <f>SUM(F54:F56)</f>
        <v>202840</v>
      </c>
      <c r="G57" s="35">
        <f>E57-F57</f>
        <v>807882</v>
      </c>
      <c r="H57" s="21"/>
    </row>
    <row r="58" spans="1:8">
      <c r="A58" s="262"/>
      <c r="B58" s="29"/>
      <c r="C58" s="3"/>
      <c r="D58" s="8"/>
      <c r="E58" s="8"/>
      <c r="F58" s="8"/>
      <c r="G58" s="36"/>
    </row>
    <row r="59" spans="1:8">
      <c r="A59" s="262"/>
      <c r="B59" s="29" t="s">
        <v>48</v>
      </c>
      <c r="C59" s="3" t="s">
        <v>52</v>
      </c>
      <c r="D59" s="8"/>
      <c r="E59" s="8">
        <f>G57</f>
        <v>807882</v>
      </c>
      <c r="F59" s="8"/>
      <c r="G59" s="36"/>
    </row>
    <row r="60" spans="1:8">
      <c r="A60" s="262"/>
      <c r="B60" s="29">
        <v>42097</v>
      </c>
      <c r="C60" s="3" t="s">
        <v>113</v>
      </c>
      <c r="D60" s="8"/>
      <c r="E60" s="8">
        <v>50611</v>
      </c>
      <c r="F60" s="8"/>
      <c r="G60" s="36"/>
    </row>
    <row r="61" spans="1:8">
      <c r="A61" s="262"/>
      <c r="B61" s="29">
        <v>42105</v>
      </c>
      <c r="C61" s="3"/>
      <c r="D61" s="8" t="s">
        <v>132</v>
      </c>
      <c r="E61" s="8"/>
      <c r="F61" s="8">
        <v>20000</v>
      </c>
      <c r="G61" s="36"/>
    </row>
    <row r="62" spans="1:8">
      <c r="A62" s="262"/>
      <c r="B62" s="29">
        <v>42105</v>
      </c>
      <c r="C62" s="3"/>
      <c r="D62" s="8" t="s">
        <v>131</v>
      </c>
      <c r="E62" s="8"/>
      <c r="F62" s="8">
        <v>2400</v>
      </c>
      <c r="G62" s="36"/>
    </row>
    <row r="63" spans="1:8" s="9" customFormat="1">
      <c r="A63" s="262"/>
      <c r="B63" s="29"/>
      <c r="C63" s="10" t="s">
        <v>64</v>
      </c>
      <c r="D63" s="15"/>
      <c r="E63" s="15">
        <f>SUM(E59:E62)</f>
        <v>858493</v>
      </c>
      <c r="F63" s="15">
        <f>SUM(F59:F62)</f>
        <v>22400</v>
      </c>
      <c r="G63" s="35">
        <f>E63-F63</f>
        <v>836093</v>
      </c>
      <c r="H63" s="21"/>
    </row>
    <row r="64" spans="1:8">
      <c r="A64" s="262"/>
      <c r="B64" s="29"/>
      <c r="C64" s="3"/>
      <c r="D64" s="8"/>
      <c r="E64" s="8"/>
      <c r="F64" s="8"/>
      <c r="G64" s="36"/>
    </row>
    <row r="65" spans="1:8">
      <c r="A65" s="262"/>
      <c r="B65" s="29"/>
      <c r="C65" s="3"/>
      <c r="D65" s="8"/>
      <c r="E65" s="8"/>
      <c r="F65" s="8"/>
      <c r="G65" s="36"/>
    </row>
    <row r="66" spans="1:8">
      <c r="A66" s="262"/>
      <c r="B66" s="29" t="s">
        <v>49</v>
      </c>
      <c r="C66" s="3" t="s">
        <v>52</v>
      </c>
      <c r="D66" s="8"/>
      <c r="E66" s="8">
        <f>G63</f>
        <v>836093</v>
      </c>
      <c r="F66" s="8"/>
      <c r="G66" s="36"/>
    </row>
    <row r="67" spans="1:8">
      <c r="A67" s="262"/>
      <c r="B67" s="29">
        <v>42132</v>
      </c>
      <c r="C67" s="3" t="s">
        <v>113</v>
      </c>
      <c r="D67" s="8"/>
      <c r="E67" s="8">
        <v>50611</v>
      </c>
      <c r="F67" s="8"/>
      <c r="G67" s="36"/>
    </row>
    <row r="68" spans="1:8" s="9" customFormat="1">
      <c r="A68" s="262"/>
      <c r="B68" s="29"/>
      <c r="C68" s="10" t="s">
        <v>78</v>
      </c>
      <c r="D68" s="15"/>
      <c r="E68" s="15">
        <f>SUM(E66:E67)</f>
        <v>886704</v>
      </c>
      <c r="F68" s="15">
        <f>SUM(F66:F67)</f>
        <v>0</v>
      </c>
      <c r="G68" s="35">
        <f>E68-F68</f>
        <v>886704</v>
      </c>
      <c r="H68" s="21"/>
    </row>
    <row r="69" spans="1:8">
      <c r="A69" s="262"/>
      <c r="B69" s="29"/>
      <c r="C69" s="3"/>
      <c r="D69" s="8"/>
      <c r="E69" s="8"/>
      <c r="F69" s="8"/>
      <c r="G69" s="36"/>
    </row>
    <row r="70" spans="1:8">
      <c r="A70" s="262"/>
      <c r="B70" s="29"/>
      <c r="C70" s="3"/>
      <c r="D70" s="8"/>
      <c r="E70" s="8"/>
      <c r="F70" s="8"/>
      <c r="G70" s="36"/>
    </row>
    <row r="71" spans="1:8">
      <c r="A71" s="262"/>
      <c r="B71" s="29" t="s">
        <v>50</v>
      </c>
      <c r="C71" s="3" t="s">
        <v>52</v>
      </c>
      <c r="D71" s="8"/>
      <c r="E71" s="8">
        <f>G68</f>
        <v>886704</v>
      </c>
      <c r="F71" s="8"/>
      <c r="G71" s="36"/>
    </row>
    <row r="72" spans="1:8">
      <c r="A72" s="262"/>
      <c r="B72" s="29">
        <v>42157</v>
      </c>
      <c r="C72" s="3" t="s">
        <v>113</v>
      </c>
      <c r="D72" s="8"/>
      <c r="E72" s="8">
        <v>50611</v>
      </c>
      <c r="F72" s="8"/>
      <c r="G72" s="36"/>
    </row>
    <row r="73" spans="1:8">
      <c r="A73" s="262"/>
      <c r="B73" s="29">
        <v>42178</v>
      </c>
      <c r="C73" s="3"/>
      <c r="D73" s="8" t="s">
        <v>133</v>
      </c>
      <c r="E73" s="8"/>
      <c r="F73" s="8">
        <v>7690</v>
      </c>
      <c r="G73" s="36"/>
    </row>
    <row r="74" spans="1:8">
      <c r="A74" s="262"/>
      <c r="B74" s="29">
        <v>42181</v>
      </c>
      <c r="C74" s="3"/>
      <c r="D74" s="8" t="s">
        <v>134</v>
      </c>
      <c r="E74" s="8"/>
      <c r="F74" s="8">
        <v>204084</v>
      </c>
      <c r="G74" s="36"/>
    </row>
    <row r="75" spans="1:8" s="9" customFormat="1">
      <c r="A75" s="262"/>
      <c r="B75" s="29"/>
      <c r="C75" s="10" t="s">
        <v>79</v>
      </c>
      <c r="D75" s="15"/>
      <c r="E75" s="15">
        <f>SUM(E71:E74)</f>
        <v>937315</v>
      </c>
      <c r="F75" s="15">
        <f>SUM(F71:F74)</f>
        <v>211774</v>
      </c>
      <c r="G75" s="35">
        <f>E75-F75</f>
        <v>725541</v>
      </c>
      <c r="H75" s="21"/>
    </row>
    <row r="76" spans="1:8">
      <c r="A76" s="262"/>
      <c r="B76" s="29"/>
      <c r="C76" s="3"/>
      <c r="D76" s="8"/>
      <c r="E76" s="8"/>
      <c r="F76" s="8"/>
      <c r="G76" s="36"/>
    </row>
    <row r="77" spans="1:8">
      <c r="A77" s="262"/>
      <c r="B77" s="29"/>
      <c r="C77" s="3"/>
      <c r="D77" s="8"/>
      <c r="E77" s="8"/>
      <c r="F77" s="8"/>
      <c r="G77" s="36"/>
    </row>
    <row r="78" spans="1:8">
      <c r="A78" s="262"/>
      <c r="B78" s="29" t="s">
        <v>51</v>
      </c>
      <c r="C78" s="3" t="s">
        <v>52</v>
      </c>
      <c r="D78" s="8"/>
      <c r="E78" s="8">
        <f>G75</f>
        <v>725541</v>
      </c>
      <c r="F78" s="8"/>
      <c r="G78" s="36"/>
    </row>
    <row r="79" spans="1:8">
      <c r="A79" s="262"/>
      <c r="B79" s="29">
        <v>42192</v>
      </c>
      <c r="C79" s="3" t="s">
        <v>113</v>
      </c>
      <c r="D79" s="8"/>
      <c r="E79" s="8">
        <v>52192</v>
      </c>
      <c r="F79" s="8"/>
      <c r="G79" s="36"/>
    </row>
    <row r="80" spans="1:8">
      <c r="A80" s="262"/>
      <c r="B80" s="29">
        <v>42192</v>
      </c>
      <c r="C80" s="3" t="s">
        <v>114</v>
      </c>
      <c r="D80" s="8"/>
      <c r="E80" s="8">
        <v>15807</v>
      </c>
      <c r="F80" s="8"/>
      <c r="G80" s="36"/>
    </row>
    <row r="81" spans="1:8">
      <c r="A81" s="262"/>
      <c r="B81" s="29">
        <v>42194</v>
      </c>
      <c r="C81" s="3"/>
      <c r="D81" s="8" t="s">
        <v>135</v>
      </c>
      <c r="E81" s="8"/>
      <c r="F81" s="8">
        <v>47000</v>
      </c>
      <c r="G81" s="36"/>
    </row>
    <row r="82" spans="1:8">
      <c r="A82" s="262"/>
      <c r="B82" s="29">
        <v>42200</v>
      </c>
      <c r="C82" s="3"/>
      <c r="D82" s="8" t="s">
        <v>136</v>
      </c>
      <c r="E82" s="8"/>
      <c r="F82" s="8">
        <v>15000</v>
      </c>
      <c r="G82" s="36"/>
    </row>
    <row r="83" spans="1:8">
      <c r="A83" s="262"/>
      <c r="B83" s="29">
        <v>42210</v>
      </c>
      <c r="C83" s="3"/>
      <c r="D83" s="8" t="s">
        <v>137</v>
      </c>
      <c r="E83" s="8"/>
      <c r="F83" s="8">
        <v>4720</v>
      </c>
      <c r="G83" s="36"/>
    </row>
    <row r="84" spans="1:8">
      <c r="A84" s="262"/>
      <c r="B84" s="29">
        <v>42210</v>
      </c>
      <c r="C84" s="3"/>
      <c r="D84" s="8" t="s">
        <v>138</v>
      </c>
      <c r="E84" s="8"/>
      <c r="F84" s="8">
        <v>3180</v>
      </c>
      <c r="G84" s="36"/>
    </row>
    <row r="85" spans="1:8" s="9" customFormat="1">
      <c r="A85" s="262"/>
      <c r="B85" s="29"/>
      <c r="C85" s="10" t="s">
        <v>144</v>
      </c>
      <c r="D85" s="15"/>
      <c r="E85" s="15">
        <f>SUM(E78:E84)</f>
        <v>793540</v>
      </c>
      <c r="F85" s="15">
        <f>SUM(F78:F84)</f>
        <v>69900</v>
      </c>
      <c r="G85" s="35">
        <f>E85-F85</f>
        <v>723640</v>
      </c>
      <c r="H85" s="21"/>
    </row>
    <row r="86" spans="1:8">
      <c r="A86" s="262"/>
      <c r="B86" s="29"/>
      <c r="C86" s="3"/>
      <c r="D86" s="8"/>
      <c r="E86" s="8"/>
      <c r="F86" s="8"/>
      <c r="G86" s="36"/>
    </row>
    <row r="87" spans="1:8">
      <c r="A87" s="262"/>
      <c r="B87" s="29"/>
      <c r="C87" s="3"/>
      <c r="D87" s="8"/>
      <c r="E87" s="8"/>
      <c r="F87" s="8"/>
      <c r="G87" s="36"/>
    </row>
    <row r="88" spans="1:8">
      <c r="A88" s="262"/>
      <c r="B88" s="29" t="s">
        <v>40</v>
      </c>
      <c r="C88" s="3" t="s">
        <v>52</v>
      </c>
      <c r="D88" s="8"/>
      <c r="E88" s="8">
        <f>G85</f>
        <v>723640</v>
      </c>
      <c r="F88" s="8"/>
      <c r="G88" s="36"/>
    </row>
    <row r="89" spans="1:8">
      <c r="A89" s="262"/>
      <c r="B89" s="29">
        <v>42220</v>
      </c>
      <c r="C89" s="3" t="s">
        <v>113</v>
      </c>
      <c r="D89" s="8"/>
      <c r="E89" s="8">
        <v>52192</v>
      </c>
      <c r="F89" s="8"/>
      <c r="G89" s="36"/>
    </row>
    <row r="90" spans="1:8">
      <c r="A90" s="262"/>
      <c r="B90" s="29">
        <v>42222</v>
      </c>
      <c r="C90" s="3"/>
      <c r="D90" s="8" t="s">
        <v>139</v>
      </c>
      <c r="E90" s="8"/>
      <c r="F90" s="8">
        <v>4200</v>
      </c>
      <c r="G90" s="36"/>
    </row>
    <row r="91" spans="1:8" s="9" customFormat="1">
      <c r="A91" s="262"/>
      <c r="B91" s="29"/>
      <c r="C91" s="10" t="s">
        <v>58</v>
      </c>
      <c r="D91" s="15"/>
      <c r="E91" s="15">
        <f>SUM(E88:E90)</f>
        <v>775832</v>
      </c>
      <c r="F91" s="15">
        <f>SUM(F88:F90)</f>
        <v>4200</v>
      </c>
      <c r="G91" s="35">
        <f>E91-F91</f>
        <v>771632</v>
      </c>
      <c r="H91" s="21"/>
    </row>
    <row r="92" spans="1:8">
      <c r="A92" s="262"/>
      <c r="B92" s="29"/>
      <c r="C92" s="3"/>
      <c r="D92" s="8"/>
      <c r="E92" s="8"/>
      <c r="F92" s="8"/>
      <c r="G92" s="36"/>
    </row>
    <row r="93" spans="1:8">
      <c r="A93" s="262"/>
      <c r="B93" s="29"/>
      <c r="C93" s="3"/>
      <c r="D93" s="8"/>
      <c r="E93" s="8"/>
      <c r="F93" s="8"/>
      <c r="G93" s="36"/>
    </row>
    <row r="94" spans="1:8">
      <c r="A94" s="262"/>
      <c r="B94" s="29" t="s">
        <v>41</v>
      </c>
      <c r="C94" s="3" t="s">
        <v>52</v>
      </c>
      <c r="D94" s="8"/>
      <c r="E94" s="8">
        <f>G91</f>
        <v>771632</v>
      </c>
      <c r="F94" s="8"/>
      <c r="G94" s="36"/>
    </row>
    <row r="95" spans="1:8">
      <c r="A95" s="262"/>
      <c r="B95" s="29">
        <v>42252</v>
      </c>
      <c r="C95" s="3" t="s">
        <v>113</v>
      </c>
      <c r="D95" s="8"/>
      <c r="E95" s="8">
        <v>60944</v>
      </c>
      <c r="F95" s="8"/>
      <c r="G95" s="36"/>
    </row>
    <row r="96" spans="1:8" s="9" customFormat="1">
      <c r="A96" s="262"/>
      <c r="B96" s="29"/>
      <c r="C96" s="10" t="s">
        <v>56</v>
      </c>
      <c r="D96" s="15"/>
      <c r="E96" s="15">
        <f>SUM(E94:E95)</f>
        <v>832576</v>
      </c>
      <c r="F96" s="15">
        <f>SUM(F94:F95)</f>
        <v>0</v>
      </c>
      <c r="G96" s="35">
        <f>E96-F96</f>
        <v>832576</v>
      </c>
      <c r="H96" s="21"/>
    </row>
    <row r="97" spans="1:8">
      <c r="A97" s="262"/>
      <c r="B97" s="29"/>
      <c r="C97" s="3"/>
      <c r="D97" s="8"/>
      <c r="E97" s="8"/>
      <c r="F97" s="8"/>
      <c r="G97" s="36"/>
    </row>
    <row r="98" spans="1:8">
      <c r="A98" s="262"/>
      <c r="B98" s="29"/>
      <c r="C98" s="3"/>
      <c r="D98" s="8"/>
      <c r="E98" s="8"/>
      <c r="F98" s="8"/>
      <c r="G98" s="36"/>
    </row>
    <row r="99" spans="1:8">
      <c r="A99" s="262"/>
      <c r="B99" s="29" t="s">
        <v>42</v>
      </c>
      <c r="C99" s="3" t="s">
        <v>52</v>
      </c>
      <c r="D99" s="8"/>
      <c r="E99" s="8">
        <f>G96</f>
        <v>832576</v>
      </c>
      <c r="F99" s="8"/>
      <c r="G99" s="36"/>
    </row>
    <row r="100" spans="1:8">
      <c r="A100" s="262"/>
      <c r="B100" s="29">
        <v>42283</v>
      </c>
      <c r="C100" s="3" t="s">
        <v>113</v>
      </c>
      <c r="D100" s="8"/>
      <c r="E100" s="8">
        <v>60944</v>
      </c>
      <c r="F100" s="8"/>
      <c r="G100" s="36"/>
    </row>
    <row r="101" spans="1:8" s="9" customFormat="1">
      <c r="A101" s="262"/>
      <c r="B101" s="29"/>
      <c r="C101" s="10" t="s">
        <v>110</v>
      </c>
      <c r="D101" s="15"/>
      <c r="E101" s="15">
        <f>SUM(E99:E100)</f>
        <v>893520</v>
      </c>
      <c r="F101" s="15">
        <f>SUM(F99:F100)</f>
        <v>0</v>
      </c>
      <c r="G101" s="35">
        <f>E101-F101</f>
        <v>893520</v>
      </c>
      <c r="H101" s="21"/>
    </row>
    <row r="102" spans="1:8">
      <c r="A102" s="262"/>
      <c r="B102" s="29"/>
      <c r="C102" s="3"/>
      <c r="D102" s="8"/>
      <c r="E102" s="8"/>
      <c r="F102" s="8"/>
      <c r="G102" s="36"/>
    </row>
    <row r="103" spans="1:8">
      <c r="A103" s="262"/>
      <c r="B103" s="29"/>
      <c r="C103" s="3"/>
      <c r="D103" s="8"/>
      <c r="E103" s="8"/>
      <c r="F103" s="8"/>
      <c r="G103" s="36"/>
    </row>
    <row r="104" spans="1:8">
      <c r="A104" s="262"/>
      <c r="B104" s="29" t="s">
        <v>43</v>
      </c>
      <c r="C104" s="3" t="s">
        <v>52</v>
      </c>
      <c r="D104" s="8"/>
      <c r="E104" s="8">
        <f>G101</f>
        <v>893520</v>
      </c>
      <c r="F104" s="8"/>
      <c r="G104" s="36"/>
    </row>
    <row r="105" spans="1:8">
      <c r="A105" s="262"/>
      <c r="B105" s="29">
        <v>42312</v>
      </c>
      <c r="C105" s="3" t="s">
        <v>113</v>
      </c>
      <c r="D105" s="8"/>
      <c r="E105" s="8">
        <v>89770</v>
      </c>
      <c r="F105" s="8"/>
      <c r="G105" s="36"/>
    </row>
    <row r="106" spans="1:8">
      <c r="A106" s="262"/>
      <c r="B106" s="29">
        <v>42312</v>
      </c>
      <c r="C106" s="3"/>
      <c r="D106" s="8" t="s">
        <v>140</v>
      </c>
      <c r="E106" s="8"/>
      <c r="F106" s="8">
        <v>30000</v>
      </c>
      <c r="G106" s="36"/>
    </row>
    <row r="107" spans="1:8">
      <c r="A107" s="262"/>
      <c r="B107" s="29">
        <v>42312</v>
      </c>
      <c r="C107" s="3"/>
      <c r="D107" s="8" t="s">
        <v>141</v>
      </c>
      <c r="E107" s="8"/>
      <c r="F107" s="8">
        <v>45000</v>
      </c>
      <c r="G107" s="36"/>
    </row>
    <row r="108" spans="1:8">
      <c r="A108" s="262"/>
      <c r="B108" s="29">
        <v>42335</v>
      </c>
      <c r="C108" s="3" t="s">
        <v>113</v>
      </c>
      <c r="D108" s="8"/>
      <c r="E108" s="8">
        <v>60944</v>
      </c>
      <c r="F108" s="8"/>
      <c r="G108" s="36"/>
    </row>
    <row r="109" spans="1:8" s="9" customFormat="1">
      <c r="A109" s="262"/>
      <c r="B109" s="29"/>
      <c r="C109" s="10" t="s">
        <v>59</v>
      </c>
      <c r="D109" s="15"/>
      <c r="E109" s="15">
        <f>SUM(E104:E108)</f>
        <v>1044234</v>
      </c>
      <c r="F109" s="15">
        <f>SUM(F104:F108)</f>
        <v>75000</v>
      </c>
      <c r="G109" s="35">
        <f>E109-F109</f>
        <v>969234</v>
      </c>
      <c r="H109" s="21"/>
    </row>
    <row r="110" spans="1:8">
      <c r="A110" s="262"/>
      <c r="B110" s="29"/>
      <c r="C110" s="3"/>
      <c r="D110" s="8"/>
      <c r="E110" s="8"/>
      <c r="F110" s="8"/>
      <c r="G110" s="36"/>
    </row>
    <row r="111" spans="1:8">
      <c r="A111" s="262"/>
      <c r="B111" s="29" t="s">
        <v>44</v>
      </c>
      <c r="C111" s="3" t="s">
        <v>52</v>
      </c>
      <c r="D111" s="8"/>
      <c r="E111" s="8">
        <f>G109</f>
        <v>969234</v>
      </c>
      <c r="F111" s="8"/>
      <c r="G111" s="36"/>
    </row>
    <row r="112" spans="1:8">
      <c r="A112" s="262"/>
      <c r="B112" s="29"/>
      <c r="C112" s="3"/>
      <c r="D112" s="8"/>
      <c r="E112" s="8"/>
      <c r="F112" s="8"/>
      <c r="G112" s="36"/>
    </row>
    <row r="113" spans="1:8" s="9" customFormat="1">
      <c r="A113" s="262"/>
      <c r="B113" s="29"/>
      <c r="C113" s="10" t="s">
        <v>60</v>
      </c>
      <c r="D113" s="15"/>
      <c r="E113" s="15">
        <f>SUM(E111:E112)</f>
        <v>969234</v>
      </c>
      <c r="F113" s="15">
        <f>SUM(F111:F112)</f>
        <v>0</v>
      </c>
      <c r="G113" s="35">
        <f>E113-F113</f>
        <v>969234</v>
      </c>
      <c r="H113" s="21"/>
    </row>
    <row r="114" spans="1:8">
      <c r="A114" s="262"/>
      <c r="B114" s="29"/>
      <c r="C114" s="3"/>
      <c r="D114" s="8"/>
      <c r="E114" s="8"/>
      <c r="F114" s="8"/>
      <c r="G114" s="36"/>
    </row>
    <row r="115" spans="1:8">
      <c r="A115" s="262"/>
      <c r="B115" s="29"/>
      <c r="C115" s="3"/>
      <c r="D115" s="8"/>
      <c r="E115" s="8"/>
      <c r="F115" s="8"/>
      <c r="G115" s="36"/>
    </row>
    <row r="116" spans="1:8">
      <c r="A116" s="263">
        <v>2015</v>
      </c>
      <c r="B116" s="29" t="s">
        <v>45</v>
      </c>
      <c r="C116" s="3" t="s">
        <v>52</v>
      </c>
      <c r="D116" s="8"/>
      <c r="E116" s="8">
        <f>G113</f>
        <v>969234</v>
      </c>
      <c r="F116" s="8"/>
      <c r="G116" s="36"/>
    </row>
    <row r="117" spans="1:8">
      <c r="A117" s="263"/>
      <c r="B117" s="29"/>
      <c r="C117" s="3" t="s">
        <v>113</v>
      </c>
      <c r="D117" s="8"/>
      <c r="E117" s="241">
        <v>93439</v>
      </c>
      <c r="F117" s="8"/>
      <c r="G117" s="36"/>
      <c r="H117" s="146"/>
    </row>
    <row r="118" spans="1:8" s="9" customFormat="1">
      <c r="A118" s="263"/>
      <c r="B118" s="29"/>
      <c r="C118" s="10" t="s">
        <v>61</v>
      </c>
      <c r="D118" s="15"/>
      <c r="E118" s="15">
        <f>SUM(E116:E117)</f>
        <v>1062673</v>
      </c>
      <c r="F118" s="15">
        <f>SUM(F116:F117)</f>
        <v>0</v>
      </c>
      <c r="G118" s="35">
        <f>E118-F118</f>
        <v>1062673</v>
      </c>
      <c r="H118" s="21"/>
    </row>
    <row r="119" spans="1:8">
      <c r="A119" s="263"/>
      <c r="B119" s="29"/>
      <c r="C119" s="3"/>
      <c r="D119" s="8"/>
      <c r="E119" s="8"/>
      <c r="F119" s="8"/>
      <c r="G119" s="36"/>
    </row>
    <row r="120" spans="1:8">
      <c r="A120" s="263"/>
      <c r="B120" s="29"/>
      <c r="C120" s="3"/>
      <c r="D120" s="8"/>
      <c r="E120" s="8"/>
      <c r="F120" s="8"/>
      <c r="G120" s="36"/>
    </row>
    <row r="121" spans="1:8">
      <c r="A121" s="263"/>
      <c r="B121" s="29" t="s">
        <v>46</v>
      </c>
      <c r="C121" s="3" t="s">
        <v>52</v>
      </c>
      <c r="D121" s="8"/>
      <c r="E121" s="8">
        <f>G118</f>
        <v>1062673</v>
      </c>
      <c r="F121" s="8"/>
      <c r="G121" s="36"/>
    </row>
    <row r="122" spans="1:8">
      <c r="A122" s="263"/>
      <c r="B122" s="29">
        <v>42039</v>
      </c>
      <c r="C122" s="3" t="s">
        <v>113</v>
      </c>
      <c r="D122" s="8"/>
      <c r="E122" s="8">
        <v>65939</v>
      </c>
      <c r="F122" s="8"/>
      <c r="G122" s="36"/>
    </row>
    <row r="123" spans="1:8">
      <c r="A123" s="263"/>
      <c r="B123" s="29">
        <v>42045</v>
      </c>
      <c r="C123" s="3"/>
      <c r="D123" s="8" t="s">
        <v>142</v>
      </c>
      <c r="E123" s="8"/>
      <c r="F123" s="8">
        <v>20000</v>
      </c>
      <c r="G123" s="36"/>
    </row>
    <row r="124" spans="1:8" s="9" customFormat="1">
      <c r="A124" s="263"/>
      <c r="B124" s="29"/>
      <c r="C124" s="10" t="s">
        <v>62</v>
      </c>
      <c r="D124" s="15"/>
      <c r="E124" s="15">
        <f>SUM(E121:E123)</f>
        <v>1128612</v>
      </c>
      <c r="F124" s="15">
        <f>SUM(F121:F123)</f>
        <v>20000</v>
      </c>
      <c r="G124" s="35">
        <f>E124-F124</f>
        <v>1108612</v>
      </c>
      <c r="H124" s="21"/>
    </row>
    <row r="125" spans="1:8">
      <c r="A125" s="263"/>
      <c r="B125" s="29"/>
      <c r="C125" s="3"/>
      <c r="D125" s="8"/>
      <c r="E125" s="8"/>
      <c r="F125" s="8"/>
      <c r="G125" s="36"/>
    </row>
    <row r="126" spans="1:8">
      <c r="A126" s="263"/>
      <c r="B126" s="29" t="s">
        <v>47</v>
      </c>
      <c r="C126" s="3" t="s">
        <v>52</v>
      </c>
      <c r="D126" s="8"/>
      <c r="E126" s="8">
        <f>G124</f>
        <v>1108612</v>
      </c>
      <c r="F126" s="8"/>
      <c r="G126" s="36"/>
    </row>
    <row r="127" spans="1:8">
      <c r="A127" s="263"/>
      <c r="B127" s="29">
        <v>42067</v>
      </c>
      <c r="C127" s="3" t="s">
        <v>113</v>
      </c>
      <c r="D127" s="8"/>
      <c r="E127" s="8">
        <v>63858</v>
      </c>
      <c r="F127" s="8"/>
      <c r="G127" s="36"/>
    </row>
    <row r="128" spans="1:8">
      <c r="A128" s="263"/>
      <c r="B128" s="29">
        <v>19</v>
      </c>
      <c r="C128" s="3" t="s">
        <v>282</v>
      </c>
      <c r="D128" s="8"/>
      <c r="E128" s="8">
        <v>11851</v>
      </c>
      <c r="F128" s="8"/>
      <c r="G128" s="36"/>
    </row>
    <row r="129" spans="1:8">
      <c r="A129" s="263"/>
      <c r="B129" s="29">
        <v>19</v>
      </c>
      <c r="C129" s="3" t="s">
        <v>34</v>
      </c>
      <c r="D129" s="8"/>
      <c r="E129" s="8">
        <v>950</v>
      </c>
      <c r="F129" s="8"/>
      <c r="G129" s="36"/>
    </row>
    <row r="130" spans="1:8">
      <c r="A130" s="263"/>
      <c r="B130" s="29">
        <v>19</v>
      </c>
      <c r="C130" s="3" t="s">
        <v>284</v>
      </c>
      <c r="D130" s="8"/>
      <c r="E130" s="8">
        <v>1364</v>
      </c>
      <c r="F130" s="8"/>
      <c r="G130" s="36"/>
    </row>
    <row r="131" spans="1:8">
      <c r="A131" s="263"/>
      <c r="B131" s="29">
        <v>42082</v>
      </c>
      <c r="C131" s="3" t="s">
        <v>283</v>
      </c>
      <c r="D131" s="8"/>
      <c r="E131" s="8">
        <v>1185</v>
      </c>
      <c r="F131" s="8"/>
      <c r="G131" s="36"/>
    </row>
    <row r="132" spans="1:8">
      <c r="A132" s="263"/>
      <c r="B132" s="29">
        <v>42082</v>
      </c>
      <c r="C132" s="3" t="s">
        <v>285</v>
      </c>
      <c r="D132" s="8"/>
      <c r="E132" s="8">
        <v>1811</v>
      </c>
      <c r="F132" s="8"/>
      <c r="G132" s="36"/>
    </row>
    <row r="133" spans="1:8" s="9" customFormat="1">
      <c r="A133" s="263"/>
      <c r="B133" s="29"/>
      <c r="C133" s="10" t="s">
        <v>63</v>
      </c>
      <c r="D133" s="15"/>
      <c r="E133" s="15">
        <f>SUM(E126:E132)</f>
        <v>1189631</v>
      </c>
      <c r="F133" s="15">
        <f>SUM(F126:F132)</f>
        <v>0</v>
      </c>
      <c r="G133" s="35">
        <f>E133-F133</f>
        <v>1189631</v>
      </c>
      <c r="H133" s="21"/>
    </row>
    <row r="134" spans="1:8">
      <c r="A134" s="263"/>
      <c r="B134" s="29"/>
      <c r="C134" s="3"/>
      <c r="D134" s="8"/>
      <c r="E134" s="8"/>
      <c r="F134" s="8"/>
      <c r="G134" s="36"/>
    </row>
    <row r="135" spans="1:8">
      <c r="A135" s="263"/>
      <c r="B135" s="29"/>
      <c r="C135" s="3"/>
      <c r="D135" s="8"/>
      <c r="E135" s="8"/>
      <c r="F135" s="8"/>
      <c r="G135" s="36"/>
    </row>
    <row r="136" spans="1:8">
      <c r="A136" s="263"/>
      <c r="B136" s="29" t="s">
        <v>48</v>
      </c>
      <c r="C136" s="3" t="s">
        <v>52</v>
      </c>
      <c r="D136" s="8"/>
      <c r="E136" s="8">
        <f>G133</f>
        <v>1189631</v>
      </c>
      <c r="F136" s="8"/>
      <c r="G136" s="36"/>
    </row>
    <row r="137" spans="1:8">
      <c r="A137" s="263"/>
      <c r="B137" s="29">
        <v>42097</v>
      </c>
      <c r="C137" s="3"/>
      <c r="D137" s="8" t="s">
        <v>143</v>
      </c>
      <c r="E137" s="8"/>
      <c r="F137" s="8">
        <v>20000</v>
      </c>
      <c r="G137" s="36"/>
    </row>
    <row r="138" spans="1:8">
      <c r="A138" s="263"/>
      <c r="B138" s="29">
        <v>42103</v>
      </c>
      <c r="C138" s="3" t="s">
        <v>113</v>
      </c>
      <c r="D138" s="8"/>
      <c r="E138" s="8">
        <v>64648</v>
      </c>
      <c r="F138" s="8"/>
      <c r="G138" s="36"/>
    </row>
    <row r="139" spans="1:8">
      <c r="A139" s="263"/>
      <c r="B139" s="29">
        <v>21</v>
      </c>
      <c r="C139" s="3" t="s">
        <v>36</v>
      </c>
      <c r="D139" s="8"/>
      <c r="E139" s="8">
        <v>4675</v>
      </c>
      <c r="F139" s="8"/>
      <c r="G139" s="36"/>
      <c r="H139" s="20">
        <f>1593+1027+1027+1028</f>
        <v>4675</v>
      </c>
    </row>
    <row r="140" spans="1:8">
      <c r="A140" s="263"/>
      <c r="B140" s="29">
        <v>21</v>
      </c>
      <c r="C140" s="3" t="s">
        <v>38</v>
      </c>
      <c r="D140" s="8"/>
      <c r="E140" s="8">
        <v>2728</v>
      </c>
      <c r="F140" s="8"/>
      <c r="G140" s="36"/>
      <c r="H140" s="20">
        <f>682*4</f>
        <v>2728</v>
      </c>
    </row>
    <row r="141" spans="1:8">
      <c r="A141" s="263"/>
      <c r="B141" s="29">
        <v>42122</v>
      </c>
      <c r="C141" s="3" t="s">
        <v>195</v>
      </c>
      <c r="D141" s="8"/>
      <c r="E141" s="8">
        <v>3726</v>
      </c>
      <c r="F141" s="8"/>
      <c r="G141" s="36"/>
      <c r="H141" s="20">
        <f>1242*3</f>
        <v>3726</v>
      </c>
    </row>
    <row r="142" spans="1:8" s="9" customFormat="1">
      <c r="A142" s="263"/>
      <c r="B142" s="29"/>
      <c r="C142" s="10" t="s">
        <v>64</v>
      </c>
      <c r="D142" s="15"/>
      <c r="E142" s="15">
        <f>SUM(E136:E141)</f>
        <v>1265408</v>
      </c>
      <c r="F142" s="15">
        <f>SUM(F136:F141)</f>
        <v>20000</v>
      </c>
      <c r="G142" s="35">
        <f>E142-F142</f>
        <v>1245408</v>
      </c>
      <c r="H142" s="21"/>
    </row>
    <row r="143" spans="1:8">
      <c r="A143" s="263"/>
      <c r="B143" s="29"/>
      <c r="C143" s="3"/>
      <c r="D143" s="8"/>
      <c r="E143" s="8"/>
      <c r="F143" s="8"/>
      <c r="G143" s="36"/>
    </row>
    <row r="144" spans="1:8">
      <c r="A144" s="263"/>
      <c r="B144" s="29"/>
      <c r="C144" s="3"/>
      <c r="D144" s="8"/>
      <c r="E144" s="8"/>
      <c r="F144" s="8"/>
      <c r="G144" s="36"/>
    </row>
    <row r="145" spans="1:8">
      <c r="A145" s="263"/>
      <c r="B145" s="29" t="s">
        <v>49</v>
      </c>
      <c r="C145" s="3" t="s">
        <v>52</v>
      </c>
      <c r="D145" s="8"/>
      <c r="E145" s="8">
        <f>G142</f>
        <v>1245408</v>
      </c>
      <c r="F145" s="8"/>
      <c r="G145" s="36"/>
    </row>
    <row r="146" spans="1:8">
      <c r="A146" s="263"/>
      <c r="B146" s="29"/>
      <c r="C146" s="3"/>
      <c r="D146" s="8" t="s">
        <v>190</v>
      </c>
      <c r="E146" s="8"/>
      <c r="F146" s="2">
        <v>208677</v>
      </c>
      <c r="G146" s="36"/>
    </row>
    <row r="147" spans="1:8">
      <c r="A147" s="263"/>
      <c r="B147" s="29">
        <v>42139</v>
      </c>
      <c r="C147" s="3"/>
      <c r="D147" s="3" t="s">
        <v>188</v>
      </c>
      <c r="E147" s="8"/>
      <c r="F147" s="8">
        <v>45577</v>
      </c>
      <c r="G147" s="36"/>
    </row>
    <row r="148" spans="1:8">
      <c r="A148" s="263"/>
      <c r="B148" s="29">
        <v>42142</v>
      </c>
      <c r="C148" s="3" t="s">
        <v>113</v>
      </c>
      <c r="D148" s="8"/>
      <c r="E148" s="8">
        <v>65800</v>
      </c>
      <c r="F148" s="8"/>
      <c r="G148" s="36"/>
    </row>
    <row r="149" spans="1:8" s="9" customFormat="1">
      <c r="A149" s="263"/>
      <c r="B149" s="29"/>
      <c r="C149" s="10" t="s">
        <v>78</v>
      </c>
      <c r="D149" s="15"/>
      <c r="E149" s="15">
        <f>SUM(E145:E148)</f>
        <v>1311208</v>
      </c>
      <c r="F149" s="15">
        <f>SUM(F145:F148)</f>
        <v>254254</v>
      </c>
      <c r="G149" s="35">
        <f>E149-F149</f>
        <v>1056954</v>
      </c>
      <c r="H149" s="21"/>
    </row>
    <row r="150" spans="1:8" s="9" customFormat="1">
      <c r="A150" s="263"/>
      <c r="B150" s="29"/>
      <c r="C150" s="10"/>
      <c r="D150" s="15"/>
      <c r="E150" s="15"/>
      <c r="F150" s="15"/>
      <c r="G150" s="35"/>
      <c r="H150" s="21"/>
    </row>
    <row r="151" spans="1:8" s="9" customFormat="1">
      <c r="A151" s="263"/>
      <c r="B151" s="29"/>
      <c r="C151" s="10"/>
      <c r="D151" s="15"/>
      <c r="E151" s="15"/>
      <c r="F151" s="15"/>
      <c r="G151" s="35"/>
      <c r="H151" s="21"/>
    </row>
    <row r="152" spans="1:8">
      <c r="A152" s="263"/>
      <c r="B152" s="29" t="s">
        <v>50</v>
      </c>
      <c r="C152" s="3" t="s">
        <v>52</v>
      </c>
      <c r="D152" s="8"/>
      <c r="E152" s="8">
        <f>G149</f>
        <v>1056954</v>
      </c>
      <c r="F152" s="8"/>
      <c r="G152" s="36"/>
    </row>
    <row r="153" spans="1:8">
      <c r="A153" s="263"/>
      <c r="B153" s="29"/>
      <c r="C153" s="3" t="s">
        <v>113</v>
      </c>
      <c r="D153" s="8"/>
      <c r="E153" s="8">
        <v>100764</v>
      </c>
      <c r="F153" s="8"/>
      <c r="G153" s="36"/>
    </row>
    <row r="154" spans="1:8">
      <c r="A154" s="263"/>
      <c r="B154" s="29">
        <v>42174</v>
      </c>
      <c r="C154" s="3"/>
      <c r="D154" s="8" t="s">
        <v>205</v>
      </c>
      <c r="E154" s="8"/>
      <c r="F154" s="8">
        <v>5000</v>
      </c>
      <c r="G154" s="36"/>
    </row>
    <row r="155" spans="1:8">
      <c r="A155" s="263"/>
      <c r="B155" s="29"/>
      <c r="F155" s="8"/>
      <c r="G155" s="36"/>
    </row>
    <row r="156" spans="1:8" s="9" customFormat="1">
      <c r="A156" s="263"/>
      <c r="B156" s="29"/>
      <c r="C156" s="10" t="s">
        <v>79</v>
      </c>
      <c r="D156" s="15"/>
      <c r="E156" s="15">
        <f>SUM(E152:E154)</f>
        <v>1157718</v>
      </c>
      <c r="F156" s="15">
        <f>SUM(F152:F155)</f>
        <v>5000</v>
      </c>
      <c r="G156" s="35">
        <f>E156-F156</f>
        <v>1152718</v>
      </c>
      <c r="H156" s="21"/>
    </row>
    <row r="157" spans="1:8">
      <c r="A157" s="263"/>
      <c r="B157" s="29"/>
      <c r="C157" s="3"/>
      <c r="D157" s="8"/>
      <c r="E157" s="8"/>
      <c r="F157" s="8"/>
      <c r="G157" s="36"/>
    </row>
    <row r="158" spans="1:8">
      <c r="A158" s="263"/>
      <c r="B158" s="29"/>
      <c r="C158" s="3"/>
      <c r="D158" s="8"/>
      <c r="E158" s="8"/>
      <c r="F158" s="8"/>
      <c r="G158" s="36"/>
    </row>
    <row r="159" spans="1:8">
      <c r="A159" s="263"/>
      <c r="B159" s="29" t="s">
        <v>51</v>
      </c>
      <c r="C159" s="3" t="s">
        <v>52</v>
      </c>
      <c r="D159" s="8"/>
      <c r="E159" s="8">
        <f>G156</f>
        <v>1152718</v>
      </c>
      <c r="F159" s="8"/>
      <c r="G159" s="36"/>
    </row>
    <row r="160" spans="1:8">
      <c r="A160" s="263"/>
      <c r="B160" s="29">
        <v>42193</v>
      </c>
      <c r="C160" s="3" t="s">
        <v>113</v>
      </c>
      <c r="D160" s="8"/>
      <c r="E160" s="8">
        <v>66498</v>
      </c>
      <c r="F160" s="8"/>
      <c r="G160" s="36"/>
    </row>
    <row r="161" spans="1:9">
      <c r="A161" s="263"/>
      <c r="B161" s="29"/>
      <c r="C161" s="3"/>
      <c r="D161" s="8"/>
      <c r="E161" s="8"/>
      <c r="F161" s="8"/>
      <c r="G161" s="36"/>
    </row>
    <row r="162" spans="1:9" s="9" customFormat="1">
      <c r="A162" s="263"/>
      <c r="B162" s="29"/>
      <c r="C162" s="10" t="s">
        <v>80</v>
      </c>
      <c r="D162" s="15"/>
      <c r="E162" s="15">
        <f>SUM(E159:E161)</f>
        <v>1219216</v>
      </c>
      <c r="F162" s="15">
        <f>SUM(F159:F161)</f>
        <v>0</v>
      </c>
      <c r="G162" s="35">
        <f>E162-F162</f>
        <v>1219216</v>
      </c>
      <c r="H162" s="21"/>
      <c r="I162" s="42" t="s">
        <v>327</v>
      </c>
    </row>
    <row r="163" spans="1:9">
      <c r="A163" s="263"/>
      <c r="B163" s="29"/>
      <c r="C163" s="3"/>
      <c r="D163" s="8"/>
      <c r="E163" s="8"/>
      <c r="F163" s="8"/>
      <c r="G163" s="36"/>
    </row>
    <row r="164" spans="1:9">
      <c r="A164" s="263"/>
      <c r="B164" s="29" t="s">
        <v>40</v>
      </c>
      <c r="C164" s="3" t="s">
        <v>52</v>
      </c>
      <c r="D164" s="8"/>
      <c r="E164" s="8"/>
      <c r="F164" s="8"/>
      <c r="G164" s="36"/>
    </row>
    <row r="165" spans="1:9">
      <c r="A165" s="263"/>
      <c r="B165" s="29"/>
      <c r="C165" s="3"/>
      <c r="D165" s="8"/>
      <c r="E165" s="8"/>
      <c r="F165" s="8"/>
      <c r="G165" s="36"/>
    </row>
    <row r="166" spans="1:9">
      <c r="A166" s="263"/>
      <c r="B166" s="29"/>
      <c r="C166" s="3"/>
      <c r="D166" s="8"/>
      <c r="E166" s="8"/>
      <c r="F166" s="8"/>
      <c r="G166" s="36"/>
    </row>
    <row r="167" spans="1:9">
      <c r="A167" s="263"/>
      <c r="B167" s="29"/>
      <c r="C167" s="3"/>
      <c r="D167" s="8"/>
      <c r="E167" s="8"/>
      <c r="F167" s="8"/>
      <c r="G167" s="36"/>
    </row>
    <row r="168" spans="1:9">
      <c r="A168" s="263"/>
      <c r="B168" s="29"/>
      <c r="C168" s="3"/>
      <c r="D168" s="8"/>
      <c r="E168" s="8"/>
      <c r="F168" s="8"/>
      <c r="G168" s="36"/>
    </row>
    <row r="169" spans="1:9">
      <c r="A169" s="263"/>
      <c r="B169" s="29"/>
      <c r="C169" s="3"/>
      <c r="D169" s="8"/>
      <c r="E169" s="8"/>
      <c r="F169" s="8"/>
      <c r="G169" s="36"/>
    </row>
  </sheetData>
  <mergeCells count="3">
    <mergeCell ref="A4:A43"/>
    <mergeCell ref="A44:A115"/>
    <mergeCell ref="A116:A169"/>
  </mergeCells>
  <pageMargins left="0.7" right="0.7" top="0.75" bottom="0.75" header="0.3" footer="0.3"/>
  <pageSetup paperSize="25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57" sqref="J157"/>
    </sheetView>
  </sheetViews>
  <sheetFormatPr baseColWidth="10" defaultRowHeight="15"/>
  <cols>
    <col min="1" max="1" width="11.42578125" style="9"/>
    <col min="2" max="2" width="11.42578125" style="30"/>
    <col min="3" max="3" width="25" customWidth="1"/>
    <col min="4" max="4" width="32.85546875" customWidth="1"/>
    <col min="5" max="6" width="15.42578125" style="2" bestFit="1" customWidth="1"/>
    <col min="7" max="7" width="14.42578125" style="2" bestFit="1" customWidth="1"/>
    <col min="8" max="8" width="11.42578125" style="19"/>
    <col min="10" max="10" width="11.5703125" bestFit="1" customWidth="1"/>
  </cols>
  <sheetData>
    <row r="1" spans="1:12">
      <c r="B1" s="30" t="s">
        <v>7</v>
      </c>
    </row>
    <row r="3" spans="1:12">
      <c r="A3" s="10"/>
      <c r="B3" s="26"/>
      <c r="C3" s="18" t="s">
        <v>5</v>
      </c>
      <c r="D3" s="16" t="s">
        <v>6</v>
      </c>
      <c r="E3" s="18" t="s">
        <v>2</v>
      </c>
      <c r="F3" s="18" t="s">
        <v>3</v>
      </c>
      <c r="G3" s="18" t="s">
        <v>54</v>
      </c>
    </row>
    <row r="4" spans="1:12">
      <c r="A4" s="261">
        <v>2013</v>
      </c>
      <c r="B4" s="28" t="s">
        <v>40</v>
      </c>
      <c r="C4" s="10" t="s">
        <v>0</v>
      </c>
      <c r="D4" s="3"/>
      <c r="E4" s="8">
        <v>1909406</v>
      </c>
      <c r="F4" s="8"/>
      <c r="G4" s="8"/>
      <c r="J4" t="s">
        <v>270</v>
      </c>
      <c r="K4" s="2">
        <f>F15+F21+F23+F24+F25+F35+F36+F48+F59+F64+F65+F66+F67+F74+F80+F81+F87+F98+F99+F122+F134+F142+F149+F150+F151</f>
        <v>7519000</v>
      </c>
    </row>
    <row r="5" spans="1:12">
      <c r="A5" s="261"/>
      <c r="B5" s="28"/>
      <c r="C5" s="3" t="s">
        <v>76</v>
      </c>
      <c r="D5" s="3"/>
      <c r="E5" s="8">
        <v>456521</v>
      </c>
      <c r="G5" s="8"/>
      <c r="J5" t="s">
        <v>271</v>
      </c>
      <c r="L5" s="2">
        <f>E5+E10+E16+E22+E29+E34+E42+E47+E53+E58+E68+E73+E79+E86+E92+E97+E100+E111+E116+E121+E128+E136+E141+E148</f>
        <v>11235350</v>
      </c>
    </row>
    <row r="6" spans="1:12" s="9" customFormat="1">
      <c r="A6" s="261"/>
      <c r="B6" s="28"/>
      <c r="C6" s="10" t="s">
        <v>58</v>
      </c>
      <c r="D6" s="10"/>
      <c r="E6" s="15">
        <f>SUM(E4:E5)</f>
        <v>2365927</v>
      </c>
      <c r="F6" s="15">
        <f>SUM(F4:F5)</f>
        <v>0</v>
      </c>
      <c r="G6" s="15">
        <f>E6-F6</f>
        <v>2365927</v>
      </c>
      <c r="H6" s="33"/>
      <c r="J6" s="9" t="s">
        <v>272</v>
      </c>
      <c r="L6" s="38">
        <f>F37+F135</f>
        <v>31721</v>
      </c>
    </row>
    <row r="7" spans="1:12">
      <c r="A7" s="261"/>
      <c r="B7" s="28"/>
      <c r="C7" s="3"/>
      <c r="D7" s="3"/>
      <c r="E7" s="8"/>
      <c r="F7" s="8"/>
      <c r="G7" s="8"/>
      <c r="K7" s="2"/>
    </row>
    <row r="8" spans="1:12">
      <c r="A8" s="261"/>
      <c r="B8" s="28"/>
      <c r="C8" s="3"/>
      <c r="D8" s="3"/>
      <c r="E8" s="8"/>
      <c r="F8" s="8"/>
      <c r="G8" s="8"/>
      <c r="K8" s="2"/>
    </row>
    <row r="9" spans="1:12">
      <c r="A9" s="261"/>
      <c r="B9" s="28" t="s">
        <v>41</v>
      </c>
      <c r="C9" s="3" t="s">
        <v>53</v>
      </c>
      <c r="D9" s="3"/>
      <c r="E9" s="8">
        <f>G6</f>
        <v>2365927</v>
      </c>
      <c r="F9" s="8"/>
      <c r="G9" s="8"/>
      <c r="J9" s="2"/>
    </row>
    <row r="10" spans="1:12">
      <c r="A10" s="261"/>
      <c r="B10" s="28">
        <v>42253</v>
      </c>
      <c r="C10" s="3" t="s">
        <v>76</v>
      </c>
      <c r="D10" s="3"/>
      <c r="E10" s="8">
        <v>453051</v>
      </c>
      <c r="F10" s="8"/>
      <c r="G10" s="8"/>
    </row>
    <row r="11" spans="1:12" s="9" customFormat="1">
      <c r="A11" s="261"/>
      <c r="B11" s="28"/>
      <c r="C11" s="10" t="s">
        <v>56</v>
      </c>
      <c r="D11" s="10"/>
      <c r="E11" s="15">
        <f>SUM(E9:E10)</f>
        <v>2818978</v>
      </c>
      <c r="F11" s="15">
        <f>SUM(F9:F10)</f>
        <v>0</v>
      </c>
      <c r="G11" s="15">
        <f>E11-F11</f>
        <v>2818978</v>
      </c>
      <c r="H11" s="33"/>
    </row>
    <row r="12" spans="1:12" s="9" customFormat="1">
      <c r="A12" s="261"/>
      <c r="B12" s="28"/>
      <c r="C12" s="10"/>
      <c r="D12" s="10"/>
      <c r="E12" s="15"/>
      <c r="F12" s="15"/>
      <c r="G12" s="15"/>
      <c r="H12" s="33"/>
    </row>
    <row r="13" spans="1:12">
      <c r="A13" s="261"/>
      <c r="B13" s="28"/>
      <c r="C13" s="3"/>
      <c r="D13" s="3"/>
      <c r="E13" s="8"/>
      <c r="F13" s="8"/>
      <c r="G13" s="8"/>
    </row>
    <row r="14" spans="1:12">
      <c r="A14" s="261"/>
      <c r="B14" s="28" t="s">
        <v>42</v>
      </c>
      <c r="C14" s="3" t="s">
        <v>53</v>
      </c>
      <c r="D14" s="3"/>
      <c r="E14" s="8">
        <f>G11</f>
        <v>2818978</v>
      </c>
      <c r="F14" s="8"/>
      <c r="G14" s="8"/>
    </row>
    <row r="15" spans="1:12">
      <c r="A15" s="261"/>
      <c r="B15" s="28">
        <v>42278</v>
      </c>
      <c r="C15" s="3"/>
      <c r="D15" s="3" t="s">
        <v>93</v>
      </c>
      <c r="E15" s="8"/>
      <c r="F15" s="8">
        <v>300000</v>
      </c>
      <c r="G15" s="8"/>
    </row>
    <row r="16" spans="1:12">
      <c r="A16" s="261"/>
      <c r="B16" s="28">
        <v>42285</v>
      </c>
      <c r="C16" s="3" t="s">
        <v>76</v>
      </c>
      <c r="D16" s="3"/>
      <c r="E16" s="8">
        <v>424683</v>
      </c>
      <c r="F16" s="8"/>
      <c r="G16" s="8"/>
    </row>
    <row r="17" spans="1:8" s="9" customFormat="1">
      <c r="A17" s="261"/>
      <c r="B17" s="28"/>
      <c r="C17" s="10" t="s">
        <v>110</v>
      </c>
      <c r="D17" s="10"/>
      <c r="E17" s="15">
        <f>SUM(E14:E16)</f>
        <v>3243661</v>
      </c>
      <c r="F17" s="15">
        <f>SUM(F14:F16)</f>
        <v>300000</v>
      </c>
      <c r="G17" s="15">
        <f>E17-F17</f>
        <v>2943661</v>
      </c>
      <c r="H17" s="33"/>
    </row>
    <row r="18" spans="1:8">
      <c r="A18" s="261"/>
      <c r="B18" s="28"/>
      <c r="C18" s="3"/>
      <c r="D18" s="3"/>
      <c r="E18" s="8"/>
      <c r="F18" s="8"/>
      <c r="G18" s="8"/>
    </row>
    <row r="19" spans="1:8">
      <c r="A19" s="261"/>
      <c r="B19" s="28"/>
      <c r="C19" s="3"/>
      <c r="D19" s="3"/>
      <c r="E19" s="8"/>
      <c r="F19" s="8"/>
      <c r="G19" s="8"/>
    </row>
    <row r="20" spans="1:8">
      <c r="A20" s="261"/>
      <c r="B20" s="28" t="s">
        <v>43</v>
      </c>
      <c r="C20" s="3" t="s">
        <v>53</v>
      </c>
      <c r="D20" s="3"/>
      <c r="E20" s="8">
        <f>G17</f>
        <v>2943661</v>
      </c>
      <c r="F20" s="8"/>
      <c r="G20" s="8"/>
    </row>
    <row r="21" spans="1:8">
      <c r="A21" s="261"/>
      <c r="B21" s="28">
        <v>42315</v>
      </c>
      <c r="C21" s="3"/>
      <c r="D21" s="3" t="s">
        <v>94</v>
      </c>
      <c r="E21" s="8"/>
      <c r="F21" s="8">
        <v>300000</v>
      </c>
      <c r="G21" s="8"/>
    </row>
    <row r="22" spans="1:8">
      <c r="A22" s="261"/>
      <c r="B22" s="28">
        <v>42319</v>
      </c>
      <c r="C22" s="3" t="s">
        <v>76</v>
      </c>
      <c r="D22" s="3"/>
      <c r="E22" s="8">
        <v>424683</v>
      </c>
      <c r="F22" s="8"/>
      <c r="G22" s="8"/>
    </row>
    <row r="23" spans="1:8">
      <c r="A23" s="261"/>
      <c r="B23" s="28">
        <v>42319</v>
      </c>
      <c r="C23" s="3"/>
      <c r="D23" s="3" t="s">
        <v>95</v>
      </c>
      <c r="E23" s="8"/>
      <c r="F23" s="8">
        <v>600000</v>
      </c>
      <c r="G23" s="8"/>
    </row>
    <row r="24" spans="1:8">
      <c r="A24" s="261"/>
      <c r="B24" s="28">
        <v>42319</v>
      </c>
      <c r="C24" s="3"/>
      <c r="D24" s="3" t="s">
        <v>96</v>
      </c>
      <c r="E24" s="8"/>
      <c r="F24" s="8">
        <v>50000</v>
      </c>
      <c r="G24" s="8"/>
    </row>
    <row r="25" spans="1:8">
      <c r="A25" s="261"/>
      <c r="B25" s="28">
        <v>42327</v>
      </c>
      <c r="C25" s="3"/>
      <c r="D25" s="3" t="s">
        <v>97</v>
      </c>
      <c r="E25" s="8"/>
      <c r="F25" s="8">
        <v>300000</v>
      </c>
      <c r="G25" s="8"/>
    </row>
    <row r="26" spans="1:8" s="9" customFormat="1">
      <c r="A26" s="261"/>
      <c r="B26" s="28"/>
      <c r="C26" s="10" t="s">
        <v>59</v>
      </c>
      <c r="D26" s="10"/>
      <c r="E26" s="15">
        <f>SUM(E20:E25)</f>
        <v>3368344</v>
      </c>
      <c r="F26" s="15">
        <f>SUM(F20:F25)</f>
        <v>1250000</v>
      </c>
      <c r="G26" s="15">
        <f>E26-F26</f>
        <v>2118344</v>
      </c>
      <c r="H26" s="33"/>
    </row>
    <row r="27" spans="1:8">
      <c r="A27" s="261"/>
      <c r="B27" s="28"/>
      <c r="C27" s="3"/>
      <c r="D27" s="3"/>
      <c r="E27" s="8"/>
      <c r="F27" s="8"/>
      <c r="G27" s="8"/>
    </row>
    <row r="28" spans="1:8">
      <c r="A28" s="261"/>
      <c r="B28" s="28" t="s">
        <v>44</v>
      </c>
      <c r="C28" s="3" t="s">
        <v>53</v>
      </c>
      <c r="D28" s="3"/>
      <c r="E28" s="8">
        <f>G26</f>
        <v>2118344</v>
      </c>
      <c r="F28" s="8"/>
      <c r="G28" s="8"/>
    </row>
    <row r="29" spans="1:8">
      <c r="A29" s="261"/>
      <c r="B29" s="28">
        <v>42354</v>
      </c>
      <c r="C29" s="3" t="s">
        <v>76</v>
      </c>
      <c r="D29" s="3"/>
      <c r="E29" s="8">
        <v>478804</v>
      </c>
      <c r="F29" s="8"/>
      <c r="G29" s="8"/>
    </row>
    <row r="30" spans="1:8" s="9" customFormat="1">
      <c r="A30" s="261"/>
      <c r="B30" s="28"/>
      <c r="C30" s="10" t="s">
        <v>60</v>
      </c>
      <c r="D30" s="10"/>
      <c r="E30" s="15">
        <f>SUM(E28:E29)</f>
        <v>2597148</v>
      </c>
      <c r="F30" s="15">
        <f>SUM(F28:F29)</f>
        <v>0</v>
      </c>
      <c r="G30" s="15">
        <f>E30-F30</f>
        <v>2597148</v>
      </c>
      <c r="H30" s="33"/>
    </row>
    <row r="31" spans="1:8">
      <c r="A31" s="261"/>
      <c r="B31" s="28"/>
      <c r="C31" s="3"/>
      <c r="D31" s="3"/>
      <c r="E31" s="8"/>
      <c r="F31" s="8"/>
      <c r="G31" s="8"/>
    </row>
    <row r="32" spans="1:8">
      <c r="A32" s="261"/>
      <c r="B32" s="28"/>
      <c r="C32" s="3"/>
      <c r="D32" s="3"/>
      <c r="E32" s="8"/>
      <c r="F32" s="8"/>
      <c r="G32" s="8"/>
    </row>
    <row r="33" spans="1:8">
      <c r="A33" s="262">
        <v>2014</v>
      </c>
      <c r="B33" s="29" t="s">
        <v>45</v>
      </c>
      <c r="C33" s="3" t="s">
        <v>53</v>
      </c>
      <c r="D33" s="3"/>
      <c r="E33" s="8">
        <f>G30</f>
        <v>2597148</v>
      </c>
      <c r="F33" s="8"/>
      <c r="G33" s="8"/>
    </row>
    <row r="34" spans="1:8">
      <c r="A34" s="262"/>
      <c r="B34" s="29">
        <v>42010</v>
      </c>
      <c r="C34" s="3" t="s">
        <v>76</v>
      </c>
      <c r="D34" s="3"/>
      <c r="E34" s="8">
        <v>551843</v>
      </c>
      <c r="F34" s="8"/>
      <c r="G34" s="8"/>
    </row>
    <row r="35" spans="1:8">
      <c r="A35" s="262"/>
      <c r="B35" s="29">
        <v>42013</v>
      </c>
      <c r="C35" s="3"/>
      <c r="D35" s="3" t="s">
        <v>98</v>
      </c>
      <c r="E35" s="8"/>
      <c r="F35" s="8">
        <v>350000</v>
      </c>
      <c r="G35" s="8"/>
    </row>
    <row r="36" spans="1:8">
      <c r="A36" s="262"/>
      <c r="B36" s="29">
        <v>42027</v>
      </c>
      <c r="C36" s="3"/>
      <c r="D36" s="3" t="s">
        <v>99</v>
      </c>
      <c r="E36" s="8"/>
      <c r="F36" s="8">
        <v>300000</v>
      </c>
      <c r="G36" s="8"/>
    </row>
    <row r="37" spans="1:8">
      <c r="A37" s="262"/>
      <c r="B37" s="29">
        <v>42033</v>
      </c>
      <c r="C37" s="3"/>
      <c r="D37" s="3" t="s">
        <v>100</v>
      </c>
      <c r="E37" s="8"/>
      <c r="F37" s="8">
        <v>9456</v>
      </c>
      <c r="G37" s="8"/>
    </row>
    <row r="38" spans="1:8" s="9" customFormat="1">
      <c r="A38" s="262"/>
      <c r="B38" s="29"/>
      <c r="C38" s="10" t="s">
        <v>61</v>
      </c>
      <c r="D38" s="10"/>
      <c r="E38" s="15">
        <f>SUM(E33:E37)</f>
        <v>3148991</v>
      </c>
      <c r="F38" s="15">
        <f>SUM(F33:F37)</f>
        <v>659456</v>
      </c>
      <c r="G38" s="15">
        <f>E38-F38</f>
        <v>2489535</v>
      </c>
      <c r="H38" s="33"/>
    </row>
    <row r="39" spans="1:8">
      <c r="A39" s="262"/>
      <c r="B39" s="29"/>
      <c r="C39" s="3"/>
      <c r="D39" s="3"/>
      <c r="E39" s="8"/>
      <c r="F39" s="8"/>
      <c r="G39" s="8"/>
    </row>
    <row r="40" spans="1:8">
      <c r="A40" s="262"/>
      <c r="B40" s="29"/>
      <c r="C40" s="3"/>
      <c r="D40" s="3"/>
      <c r="E40" s="8"/>
      <c r="F40" s="8"/>
      <c r="G40" s="8"/>
    </row>
    <row r="41" spans="1:8">
      <c r="A41" s="262"/>
      <c r="B41" s="29" t="s">
        <v>46</v>
      </c>
      <c r="C41" s="3" t="s">
        <v>53</v>
      </c>
      <c r="D41" s="3"/>
      <c r="E41" s="8">
        <f>G38</f>
        <v>2489535</v>
      </c>
      <c r="F41" s="8"/>
      <c r="G41" s="8"/>
    </row>
    <row r="42" spans="1:8">
      <c r="A42" s="262"/>
      <c r="B42" s="29">
        <v>42041</v>
      </c>
      <c r="C42" s="3" t="s">
        <v>76</v>
      </c>
      <c r="D42" s="3"/>
      <c r="E42" s="8">
        <v>468362</v>
      </c>
      <c r="F42" s="8"/>
      <c r="G42" s="8"/>
    </row>
    <row r="43" spans="1:8" s="9" customFormat="1">
      <c r="A43" s="262"/>
      <c r="B43" s="29"/>
      <c r="C43" s="10" t="s">
        <v>62</v>
      </c>
      <c r="D43" s="10"/>
      <c r="E43" s="15">
        <f>SUM(E41:E42)</f>
        <v>2957897</v>
      </c>
      <c r="F43" s="15">
        <f>SUM(F41:F42)</f>
        <v>0</v>
      </c>
      <c r="G43" s="15">
        <f>E43-F43</f>
        <v>2957897</v>
      </c>
      <c r="H43" s="33"/>
    </row>
    <row r="44" spans="1:8">
      <c r="A44" s="262"/>
      <c r="B44" s="29"/>
      <c r="C44" s="3"/>
      <c r="D44" s="3"/>
      <c r="E44" s="8"/>
      <c r="F44" s="8"/>
      <c r="G44" s="8"/>
    </row>
    <row r="45" spans="1:8">
      <c r="A45" s="262"/>
      <c r="B45" s="29"/>
      <c r="C45" s="3"/>
      <c r="D45" s="3"/>
      <c r="E45" s="8"/>
      <c r="F45" s="8"/>
      <c r="G45" s="8"/>
    </row>
    <row r="46" spans="1:8">
      <c r="A46" s="262"/>
      <c r="B46" s="29" t="s">
        <v>47</v>
      </c>
      <c r="C46" s="3" t="s">
        <v>53</v>
      </c>
      <c r="D46" s="3"/>
      <c r="E46" s="8">
        <f>G43</f>
        <v>2957897</v>
      </c>
      <c r="F46" s="8"/>
      <c r="G46" s="8"/>
    </row>
    <row r="47" spans="1:8">
      <c r="A47" s="262"/>
      <c r="B47" s="29">
        <v>42098</v>
      </c>
      <c r="C47" s="3" t="s">
        <v>76</v>
      </c>
      <c r="D47" s="3"/>
      <c r="E47" s="8">
        <v>525106</v>
      </c>
      <c r="F47" s="8"/>
      <c r="G47" s="8"/>
    </row>
    <row r="48" spans="1:8">
      <c r="A48" s="262"/>
      <c r="B48" s="29">
        <v>42074</v>
      </c>
      <c r="C48" s="3"/>
      <c r="D48" s="3" t="s">
        <v>96</v>
      </c>
      <c r="E48" s="8"/>
      <c r="F48" s="8">
        <v>200000</v>
      </c>
      <c r="G48" s="8"/>
    </row>
    <row r="49" spans="1:8" s="9" customFormat="1">
      <c r="A49" s="262"/>
      <c r="B49" s="29"/>
      <c r="C49" s="10" t="s">
        <v>63</v>
      </c>
      <c r="D49" s="10"/>
      <c r="E49" s="15">
        <f>SUM(E46:E48)</f>
        <v>3483003</v>
      </c>
      <c r="F49" s="15">
        <f>SUM(F46:F48)</f>
        <v>200000</v>
      </c>
      <c r="G49" s="15">
        <f>E49-F49</f>
        <v>3283003</v>
      </c>
      <c r="H49" s="33"/>
    </row>
    <row r="50" spans="1:8">
      <c r="A50" s="262"/>
      <c r="B50" s="29"/>
      <c r="C50" s="3"/>
      <c r="D50" s="3"/>
      <c r="E50" s="8"/>
      <c r="F50" s="8"/>
      <c r="G50" s="8"/>
    </row>
    <row r="51" spans="1:8">
      <c r="A51" s="262"/>
      <c r="B51" s="29"/>
      <c r="C51" s="3"/>
      <c r="D51" s="3"/>
      <c r="E51" s="8"/>
      <c r="F51" s="8"/>
      <c r="G51" s="8"/>
    </row>
    <row r="52" spans="1:8">
      <c r="A52" s="262"/>
      <c r="B52" s="29" t="s">
        <v>48</v>
      </c>
      <c r="C52" s="3" t="s">
        <v>53</v>
      </c>
      <c r="D52" s="3"/>
      <c r="E52" s="8">
        <f>G49</f>
        <v>3283003</v>
      </c>
      <c r="F52" s="8"/>
      <c r="G52" s="8"/>
    </row>
    <row r="53" spans="1:8">
      <c r="A53" s="262"/>
      <c r="B53" s="29">
        <v>42097</v>
      </c>
      <c r="C53" s="3" t="s">
        <v>76</v>
      </c>
      <c r="D53" s="3"/>
      <c r="E53" s="8">
        <v>547371</v>
      </c>
      <c r="F53" s="8"/>
      <c r="G53" s="8"/>
    </row>
    <row r="54" spans="1:8" s="9" customFormat="1">
      <c r="A54" s="262"/>
      <c r="B54" s="29"/>
      <c r="C54" s="10" t="s">
        <v>64</v>
      </c>
      <c r="D54" s="10"/>
      <c r="E54" s="15">
        <f>SUM(E52:E53)</f>
        <v>3830374</v>
      </c>
      <c r="F54" s="15">
        <f>SUM(F52:F53)</f>
        <v>0</v>
      </c>
      <c r="G54" s="15">
        <f>E54-F54</f>
        <v>3830374</v>
      </c>
      <c r="H54" s="33"/>
    </row>
    <row r="55" spans="1:8">
      <c r="A55" s="262"/>
      <c r="B55" s="29"/>
      <c r="C55" s="3"/>
      <c r="D55" s="3"/>
      <c r="E55" s="8"/>
      <c r="F55" s="8"/>
      <c r="G55" s="8"/>
    </row>
    <row r="56" spans="1:8">
      <c r="A56" s="262"/>
      <c r="B56" s="29"/>
      <c r="C56" s="3"/>
      <c r="D56" s="3"/>
      <c r="E56" s="8"/>
      <c r="F56" s="8"/>
      <c r="G56" s="8"/>
    </row>
    <row r="57" spans="1:8">
      <c r="A57" s="262"/>
      <c r="B57" s="29" t="s">
        <v>49</v>
      </c>
      <c r="C57" s="3" t="s">
        <v>53</v>
      </c>
      <c r="D57" s="3"/>
      <c r="E57" s="8">
        <f>G54</f>
        <v>3830374</v>
      </c>
      <c r="F57" s="8"/>
      <c r="G57" s="8"/>
    </row>
    <row r="58" spans="1:8">
      <c r="A58" s="262"/>
      <c r="B58" s="29">
        <v>42132</v>
      </c>
      <c r="C58" s="3" t="s">
        <v>76</v>
      </c>
      <c r="D58" s="3"/>
      <c r="E58" s="8">
        <v>535702</v>
      </c>
      <c r="F58" s="8"/>
      <c r="G58" s="8"/>
    </row>
    <row r="59" spans="1:8">
      <c r="A59" s="262"/>
      <c r="B59" s="29">
        <v>42154</v>
      </c>
      <c r="C59" s="3"/>
      <c r="D59" s="3" t="s">
        <v>93</v>
      </c>
      <c r="E59" s="8"/>
      <c r="F59" s="8">
        <v>300000</v>
      </c>
      <c r="G59" s="8"/>
    </row>
    <row r="60" spans="1:8" s="9" customFormat="1">
      <c r="A60" s="262"/>
      <c r="B60" s="29"/>
      <c r="C60" s="10" t="s">
        <v>111</v>
      </c>
      <c r="D60" s="10"/>
      <c r="E60" s="15">
        <f>SUM(E57:E59)</f>
        <v>4366076</v>
      </c>
      <c r="F60" s="15">
        <f>SUM(F57:F59)</f>
        <v>300000</v>
      </c>
      <c r="G60" s="15">
        <f>E60-F60</f>
        <v>4066076</v>
      </c>
      <c r="H60" s="33"/>
    </row>
    <row r="61" spans="1:8" s="9" customFormat="1">
      <c r="A61" s="262"/>
      <c r="B61" s="29"/>
      <c r="C61" s="10"/>
      <c r="D61" s="10"/>
      <c r="E61" s="15"/>
      <c r="F61" s="15"/>
      <c r="G61" s="15"/>
      <c r="H61" s="33"/>
    </row>
    <row r="62" spans="1:8">
      <c r="A62" s="262"/>
      <c r="B62" s="29"/>
      <c r="C62" s="3"/>
      <c r="D62" s="3"/>
      <c r="E62" s="8"/>
      <c r="F62" s="8"/>
      <c r="G62" s="8"/>
    </row>
    <row r="63" spans="1:8">
      <c r="A63" s="262"/>
      <c r="B63" s="29" t="s">
        <v>50</v>
      </c>
      <c r="C63" s="3" t="s">
        <v>53</v>
      </c>
      <c r="D63" s="3"/>
      <c r="E63" s="8">
        <f>G60</f>
        <v>4066076</v>
      </c>
      <c r="F63" s="8"/>
      <c r="G63" s="8"/>
    </row>
    <row r="64" spans="1:8">
      <c r="A64" s="262"/>
      <c r="B64" s="29">
        <v>42157</v>
      </c>
      <c r="C64" s="3"/>
      <c r="D64" s="3" t="s">
        <v>101</v>
      </c>
      <c r="E64" s="8"/>
      <c r="F64" s="8">
        <v>300000</v>
      </c>
      <c r="G64" s="8"/>
    </row>
    <row r="65" spans="1:8">
      <c r="A65" s="262"/>
      <c r="B65" s="29">
        <v>42157</v>
      </c>
      <c r="C65" s="3"/>
      <c r="D65" s="3" t="s">
        <v>95</v>
      </c>
      <c r="E65" s="8"/>
      <c r="F65" s="8">
        <v>300000</v>
      </c>
      <c r="G65" s="8"/>
    </row>
    <row r="66" spans="1:8">
      <c r="A66" s="262"/>
      <c r="B66" s="29">
        <v>42157</v>
      </c>
      <c r="C66" s="3"/>
      <c r="D66" s="3" t="s">
        <v>102</v>
      </c>
      <c r="E66" s="8"/>
      <c r="F66" s="8">
        <v>200000</v>
      </c>
      <c r="G66" s="8"/>
    </row>
    <row r="67" spans="1:8">
      <c r="A67" s="262"/>
      <c r="B67" s="29">
        <v>42157</v>
      </c>
      <c r="C67" s="3"/>
      <c r="D67" s="3" t="s">
        <v>103</v>
      </c>
      <c r="E67" s="8"/>
      <c r="F67" s="8">
        <v>300000</v>
      </c>
      <c r="G67" s="8"/>
    </row>
    <row r="68" spans="1:8">
      <c r="A68" s="262"/>
      <c r="B68" s="29">
        <v>42157</v>
      </c>
      <c r="C68" s="3" t="s">
        <v>76</v>
      </c>
      <c r="D68" s="3"/>
      <c r="E68" s="8">
        <v>464040</v>
      </c>
      <c r="F68" s="8"/>
      <c r="G68" s="8"/>
    </row>
    <row r="69" spans="1:8" s="9" customFormat="1">
      <c r="A69" s="262"/>
      <c r="B69" s="29"/>
      <c r="C69" s="10" t="s">
        <v>79</v>
      </c>
      <c r="D69" s="10"/>
      <c r="E69" s="15">
        <f>SUM(E63:E68)</f>
        <v>4530116</v>
      </c>
      <c r="F69" s="15">
        <f>SUM(F63:F68)</f>
        <v>1100000</v>
      </c>
      <c r="G69" s="15">
        <f>E69-F69</f>
        <v>3430116</v>
      </c>
      <c r="H69" s="33"/>
    </row>
    <row r="70" spans="1:8">
      <c r="A70" s="262"/>
      <c r="B70" s="29"/>
      <c r="C70" s="3"/>
      <c r="D70" s="3"/>
      <c r="E70" s="8"/>
      <c r="F70" s="8"/>
      <c r="G70" s="8"/>
    </row>
    <row r="71" spans="1:8">
      <c r="A71" s="262"/>
      <c r="B71" s="29"/>
      <c r="C71" s="3"/>
      <c r="D71" s="3"/>
      <c r="E71" s="8"/>
      <c r="F71" s="8"/>
      <c r="G71" s="8"/>
    </row>
    <row r="72" spans="1:8">
      <c r="A72" s="262"/>
      <c r="B72" s="29" t="s">
        <v>51</v>
      </c>
      <c r="C72" s="3" t="s">
        <v>53</v>
      </c>
      <c r="D72" s="3"/>
      <c r="E72" s="8">
        <f>G69</f>
        <v>3430116</v>
      </c>
      <c r="F72" s="8"/>
      <c r="G72" s="8"/>
    </row>
    <row r="73" spans="1:8">
      <c r="A73" s="262"/>
      <c r="B73" s="29">
        <v>42188</v>
      </c>
      <c r="C73" s="3" t="s">
        <v>76</v>
      </c>
      <c r="D73" s="3"/>
      <c r="E73" s="8">
        <v>445087</v>
      </c>
      <c r="F73" s="8"/>
      <c r="G73" s="8"/>
    </row>
    <row r="74" spans="1:8">
      <c r="A74" s="262"/>
      <c r="B74" s="29">
        <v>42200</v>
      </c>
      <c r="C74" s="3"/>
      <c r="D74" s="3" t="s">
        <v>104</v>
      </c>
      <c r="E74" s="8"/>
      <c r="F74" s="8">
        <v>250000</v>
      </c>
      <c r="G74" s="8"/>
    </row>
    <row r="75" spans="1:8" s="9" customFormat="1">
      <c r="A75" s="262"/>
      <c r="B75" s="29"/>
      <c r="C75" s="10" t="s">
        <v>80</v>
      </c>
      <c r="D75" s="10"/>
      <c r="E75" s="15">
        <f>SUM(E72:E74)</f>
        <v>3875203</v>
      </c>
      <c r="F75" s="15">
        <f>SUM(F72:F74)</f>
        <v>250000</v>
      </c>
      <c r="G75" s="15">
        <f>E75-F75</f>
        <v>3625203</v>
      </c>
      <c r="H75" s="33"/>
    </row>
    <row r="76" spans="1:8">
      <c r="A76" s="262"/>
      <c r="B76" s="29"/>
      <c r="C76" s="3"/>
      <c r="D76" s="3"/>
      <c r="E76" s="8"/>
      <c r="F76" s="8"/>
      <c r="G76" s="8"/>
    </row>
    <row r="77" spans="1:8">
      <c r="A77" s="262"/>
      <c r="B77" s="29"/>
      <c r="C77" s="3"/>
      <c r="D77" s="3"/>
      <c r="E77" s="8"/>
      <c r="F77" s="8"/>
      <c r="G77" s="8"/>
    </row>
    <row r="78" spans="1:8">
      <c r="A78" s="262"/>
      <c r="B78" s="29" t="s">
        <v>40</v>
      </c>
      <c r="C78" s="3" t="s">
        <v>53</v>
      </c>
      <c r="D78" s="3"/>
      <c r="E78" s="8">
        <f>G75</f>
        <v>3625203</v>
      </c>
      <c r="F78" s="8"/>
      <c r="G78" s="8"/>
    </row>
    <row r="79" spans="1:8">
      <c r="A79" s="262"/>
      <c r="B79" s="29">
        <v>42220</v>
      </c>
      <c r="C79" s="3" t="s">
        <v>76</v>
      </c>
      <c r="D79" s="3"/>
      <c r="E79" s="8">
        <v>448494</v>
      </c>
      <c r="F79" s="8"/>
      <c r="G79" s="8"/>
    </row>
    <row r="80" spans="1:8">
      <c r="A80" s="262"/>
      <c r="B80" s="29">
        <v>42243</v>
      </c>
      <c r="C80" s="3"/>
      <c r="D80" s="3" t="s">
        <v>105</v>
      </c>
      <c r="E80" s="8"/>
      <c r="F80" s="8">
        <v>500000</v>
      </c>
      <c r="G80" s="8"/>
    </row>
    <row r="81" spans="1:8">
      <c r="A81" s="262"/>
      <c r="B81" s="29">
        <v>42243</v>
      </c>
      <c r="C81" s="3"/>
      <c r="D81" s="3" t="s">
        <v>106</v>
      </c>
      <c r="E81" s="8"/>
      <c r="F81" s="8">
        <v>400000</v>
      </c>
      <c r="G81" s="8"/>
    </row>
    <row r="82" spans="1:8" s="9" customFormat="1">
      <c r="A82" s="262"/>
      <c r="B82" s="29"/>
      <c r="C82" s="10" t="s">
        <v>58</v>
      </c>
      <c r="D82" s="10"/>
      <c r="E82" s="15">
        <f>SUM(E78:E81)</f>
        <v>4073697</v>
      </c>
      <c r="F82" s="15">
        <f>SUM(F78:F81)</f>
        <v>900000</v>
      </c>
      <c r="G82" s="15">
        <f>E82-F82</f>
        <v>3173697</v>
      </c>
      <c r="H82" s="33"/>
    </row>
    <row r="83" spans="1:8" s="9" customFormat="1">
      <c r="A83" s="262"/>
      <c r="B83" s="29"/>
      <c r="C83" s="10"/>
      <c r="D83" s="10"/>
      <c r="E83" s="15"/>
      <c r="F83" s="15"/>
      <c r="G83" s="15"/>
      <c r="H83" s="33"/>
    </row>
    <row r="84" spans="1:8">
      <c r="A84" s="262"/>
      <c r="B84" s="29"/>
      <c r="C84" s="3"/>
      <c r="D84" s="3"/>
      <c r="E84" s="8"/>
      <c r="F84" s="8"/>
      <c r="G84" s="8"/>
    </row>
    <row r="85" spans="1:8">
      <c r="A85" s="262"/>
      <c r="B85" s="29" t="s">
        <v>41</v>
      </c>
      <c r="C85" s="3" t="s">
        <v>53</v>
      </c>
      <c r="D85" s="3"/>
      <c r="E85" s="8">
        <f>G82</f>
        <v>3173697</v>
      </c>
      <c r="F85" s="8"/>
      <c r="G85" s="8"/>
    </row>
    <row r="86" spans="1:8">
      <c r="A86" s="262"/>
      <c r="B86" s="29">
        <v>42252</v>
      </c>
      <c r="C86" s="3" t="s">
        <v>76</v>
      </c>
      <c r="D86" s="3"/>
      <c r="E86" s="8">
        <v>450985</v>
      </c>
      <c r="F86" s="8"/>
      <c r="G86" s="8"/>
    </row>
    <row r="87" spans="1:8">
      <c r="A87" s="262"/>
      <c r="B87" s="29">
        <v>42272</v>
      </c>
      <c r="C87" s="3"/>
      <c r="D87" s="3" t="s">
        <v>107</v>
      </c>
      <c r="E87" s="8"/>
      <c r="F87" s="8">
        <v>300000</v>
      </c>
      <c r="G87" s="8"/>
    </row>
    <row r="88" spans="1:8" s="9" customFormat="1">
      <c r="A88" s="262"/>
      <c r="B88" s="29"/>
      <c r="C88" s="10" t="s">
        <v>56</v>
      </c>
      <c r="D88" s="10"/>
      <c r="E88" s="15">
        <f>SUM(E85:E87)</f>
        <v>3624682</v>
      </c>
      <c r="F88" s="15">
        <f>SUM(F85:F87)</f>
        <v>300000</v>
      </c>
      <c r="G88" s="15">
        <f>E88-F88</f>
        <v>3324682</v>
      </c>
      <c r="H88" s="33"/>
    </row>
    <row r="89" spans="1:8" s="9" customFormat="1">
      <c r="A89" s="262"/>
      <c r="B89" s="29"/>
      <c r="C89" s="10"/>
      <c r="D89" s="10"/>
      <c r="E89" s="15"/>
      <c r="F89" s="15"/>
      <c r="G89" s="15"/>
      <c r="H89" s="33"/>
    </row>
    <row r="90" spans="1:8">
      <c r="A90" s="262"/>
      <c r="B90" s="29"/>
      <c r="C90" s="3"/>
      <c r="D90" s="3"/>
      <c r="E90" s="8"/>
      <c r="F90" s="8"/>
      <c r="G90" s="8"/>
    </row>
    <row r="91" spans="1:8">
      <c r="A91" s="262"/>
      <c r="B91" s="29" t="s">
        <v>42</v>
      </c>
      <c r="C91" s="3" t="s">
        <v>53</v>
      </c>
      <c r="D91" s="3"/>
      <c r="E91" s="8">
        <f>G88</f>
        <v>3324682</v>
      </c>
      <c r="F91" s="8"/>
      <c r="G91" s="8"/>
    </row>
    <row r="92" spans="1:8">
      <c r="A92" s="262"/>
      <c r="B92" s="29">
        <v>42283</v>
      </c>
      <c r="C92" s="3" t="s">
        <v>76</v>
      </c>
      <c r="D92" s="3"/>
      <c r="E92" s="8">
        <v>528867</v>
      </c>
      <c r="F92" s="8"/>
      <c r="G92" s="8"/>
    </row>
    <row r="93" spans="1:8" s="9" customFormat="1">
      <c r="A93" s="262"/>
      <c r="B93" s="29"/>
      <c r="C93" s="10" t="s">
        <v>110</v>
      </c>
      <c r="D93" s="10"/>
      <c r="E93" s="15">
        <f>SUM(E91:E92)</f>
        <v>3853549</v>
      </c>
      <c r="F93" s="15">
        <f>SUM(F91:F92)</f>
        <v>0</v>
      </c>
      <c r="G93" s="15">
        <f>E93-F93</f>
        <v>3853549</v>
      </c>
      <c r="H93" s="33"/>
    </row>
    <row r="94" spans="1:8">
      <c r="A94" s="262"/>
      <c r="B94" s="29"/>
      <c r="C94" s="3"/>
      <c r="D94" s="3"/>
      <c r="E94" s="8"/>
      <c r="F94" s="8"/>
      <c r="G94" s="8"/>
    </row>
    <row r="95" spans="1:8">
      <c r="A95" s="262"/>
      <c r="B95" s="29"/>
      <c r="C95" s="3"/>
      <c r="D95" s="3"/>
      <c r="E95" s="8"/>
      <c r="F95" s="8"/>
      <c r="G95" s="8"/>
    </row>
    <row r="96" spans="1:8">
      <c r="A96" s="262"/>
      <c r="B96" s="29" t="s">
        <v>43</v>
      </c>
      <c r="C96" s="3" t="s">
        <v>53</v>
      </c>
      <c r="D96" s="3"/>
      <c r="E96" s="8">
        <f>G93</f>
        <v>3853549</v>
      </c>
      <c r="F96" s="8"/>
      <c r="G96" s="8"/>
    </row>
    <row r="97" spans="1:8">
      <c r="A97" s="262"/>
      <c r="B97" s="29">
        <v>42312</v>
      </c>
      <c r="C97" s="3" t="s">
        <v>76</v>
      </c>
      <c r="D97" s="3"/>
      <c r="E97" s="8">
        <v>562265</v>
      </c>
      <c r="F97" s="8"/>
      <c r="G97" s="8"/>
    </row>
    <row r="98" spans="1:8">
      <c r="A98" s="262"/>
      <c r="B98" s="29">
        <v>42328</v>
      </c>
      <c r="C98" s="3"/>
      <c r="D98" s="3" t="s">
        <v>108</v>
      </c>
      <c r="E98" s="8"/>
      <c r="F98" s="8">
        <v>150000</v>
      </c>
      <c r="G98" s="8"/>
    </row>
    <row r="99" spans="1:8">
      <c r="A99" s="262"/>
      <c r="B99" s="29">
        <v>42329</v>
      </c>
      <c r="C99" s="3"/>
      <c r="D99" s="3" t="s">
        <v>109</v>
      </c>
      <c r="E99" s="8"/>
      <c r="F99" s="8">
        <v>119000</v>
      </c>
      <c r="G99" s="8"/>
    </row>
    <row r="100" spans="1:8">
      <c r="A100" s="262"/>
      <c r="B100" s="29">
        <v>42335</v>
      </c>
      <c r="C100" s="3" t="s">
        <v>76</v>
      </c>
      <c r="D100" s="3"/>
      <c r="E100" s="8">
        <v>475584</v>
      </c>
      <c r="F100" s="8"/>
      <c r="G100" s="8"/>
    </row>
    <row r="101" spans="1:8" s="9" customFormat="1">
      <c r="A101" s="262"/>
      <c r="B101" s="29"/>
      <c r="C101" s="10" t="s">
        <v>59</v>
      </c>
      <c r="D101" s="10"/>
      <c r="E101" s="15">
        <f>SUM(E96:E100)</f>
        <v>4891398</v>
      </c>
      <c r="F101" s="15">
        <f>SUM(F96:F100)</f>
        <v>269000</v>
      </c>
      <c r="G101" s="15">
        <f>E101-F101</f>
        <v>4622398</v>
      </c>
      <c r="H101" s="33"/>
    </row>
    <row r="102" spans="1:8">
      <c r="A102" s="262"/>
      <c r="B102" s="29"/>
      <c r="C102" s="3"/>
      <c r="D102" s="3"/>
      <c r="E102" s="8"/>
      <c r="F102" s="8"/>
      <c r="G102" s="8"/>
    </row>
    <row r="103" spans="1:8">
      <c r="A103" s="262"/>
      <c r="B103" s="29"/>
      <c r="C103" s="3"/>
      <c r="D103" s="3"/>
      <c r="E103" s="8"/>
      <c r="F103" s="8"/>
      <c r="G103" s="8"/>
    </row>
    <row r="104" spans="1:8">
      <c r="A104" s="262"/>
      <c r="B104" s="29" t="s">
        <v>44</v>
      </c>
      <c r="C104" s="3" t="s">
        <v>53</v>
      </c>
      <c r="D104" s="3"/>
      <c r="E104" s="8">
        <f>G101</f>
        <v>4622398</v>
      </c>
      <c r="F104" s="8"/>
      <c r="G104" s="8"/>
    </row>
    <row r="105" spans="1:8">
      <c r="A105" s="262"/>
      <c r="B105" s="29"/>
      <c r="C105" s="3"/>
      <c r="D105" s="3" t="s">
        <v>112</v>
      </c>
      <c r="E105" s="8"/>
      <c r="F105" s="8">
        <v>1000000</v>
      </c>
      <c r="G105" s="8"/>
    </row>
    <row r="106" spans="1:8">
      <c r="A106" s="262"/>
      <c r="B106" s="29"/>
      <c r="C106" s="3"/>
      <c r="D106" s="3"/>
      <c r="E106" s="8"/>
      <c r="F106" s="8"/>
      <c r="G106" s="8"/>
    </row>
    <row r="107" spans="1:8" s="9" customFormat="1">
      <c r="A107" s="262"/>
      <c r="B107" s="29"/>
      <c r="C107" s="10" t="s">
        <v>60</v>
      </c>
      <c r="D107" s="10"/>
      <c r="E107" s="15">
        <f>SUM(E104:E106)</f>
        <v>4622398</v>
      </c>
      <c r="F107" s="15">
        <f>SUM(F104:F106)</f>
        <v>1000000</v>
      </c>
      <c r="G107" s="15">
        <f>E107-F107</f>
        <v>3622398</v>
      </c>
      <c r="H107" s="33"/>
    </row>
    <row r="108" spans="1:8">
      <c r="A108" s="262"/>
      <c r="B108" s="29"/>
      <c r="C108" s="3"/>
      <c r="D108" s="3"/>
      <c r="E108" s="8"/>
      <c r="F108" s="8"/>
      <c r="G108" s="8"/>
    </row>
    <row r="109" spans="1:8">
      <c r="A109" s="262"/>
      <c r="B109" s="29"/>
      <c r="C109" s="3"/>
      <c r="D109" s="3"/>
      <c r="E109" s="8"/>
      <c r="F109" s="8"/>
      <c r="G109" s="8"/>
    </row>
    <row r="110" spans="1:8">
      <c r="A110" s="263">
        <v>2015</v>
      </c>
      <c r="B110" s="29" t="s">
        <v>45</v>
      </c>
      <c r="C110" s="3" t="s">
        <v>53</v>
      </c>
      <c r="D110" s="3"/>
      <c r="E110" s="8">
        <f>G107</f>
        <v>3622398</v>
      </c>
      <c r="F110" s="8"/>
      <c r="G110" s="8"/>
    </row>
    <row r="111" spans="1:8">
      <c r="A111" s="263"/>
      <c r="B111" s="29"/>
      <c r="C111" s="3" t="s">
        <v>76</v>
      </c>
      <c r="D111" s="3"/>
      <c r="E111" s="241">
        <v>542871</v>
      </c>
      <c r="F111" s="8"/>
      <c r="G111" s="8"/>
    </row>
    <row r="112" spans="1:8" s="9" customFormat="1">
      <c r="A112" s="263"/>
      <c r="B112" s="29"/>
      <c r="C112" s="10" t="s">
        <v>61</v>
      </c>
      <c r="D112" s="10"/>
      <c r="E112" s="15">
        <f>SUM(E110:E111)</f>
        <v>4165269</v>
      </c>
      <c r="F112" s="15">
        <f>SUM(F110:F111)</f>
        <v>0</v>
      </c>
      <c r="G112" s="15">
        <f>E112-F112</f>
        <v>4165269</v>
      </c>
      <c r="H112" s="33"/>
    </row>
    <row r="113" spans="1:10">
      <c r="A113" s="263"/>
      <c r="B113" s="29"/>
      <c r="C113" s="3"/>
      <c r="D113" s="3"/>
      <c r="E113" s="8"/>
      <c r="F113" s="8"/>
      <c r="G113" s="8"/>
    </row>
    <row r="114" spans="1:10">
      <c r="A114" s="263"/>
      <c r="B114" s="29"/>
      <c r="C114" s="3"/>
      <c r="D114" s="3"/>
      <c r="E114" s="8"/>
      <c r="F114" s="8"/>
      <c r="G114" s="8"/>
    </row>
    <row r="115" spans="1:10">
      <c r="A115" s="263"/>
      <c r="B115" s="29" t="s">
        <v>46</v>
      </c>
      <c r="C115" s="3" t="s">
        <v>53</v>
      </c>
      <c r="D115" s="3"/>
      <c r="E115" s="8">
        <f>G112</f>
        <v>4165269</v>
      </c>
      <c r="F115" s="8"/>
      <c r="G115" s="8"/>
    </row>
    <row r="116" spans="1:10">
      <c r="A116" s="263"/>
      <c r="B116" s="29">
        <v>42039</v>
      </c>
      <c r="C116" s="3" t="s">
        <v>76</v>
      </c>
      <c r="D116" s="3"/>
      <c r="E116" s="8">
        <v>465689</v>
      </c>
      <c r="F116" s="8"/>
      <c r="G116" s="8"/>
    </row>
    <row r="117" spans="1:10" s="9" customFormat="1">
      <c r="A117" s="263"/>
      <c r="B117" s="29"/>
      <c r="C117" s="10" t="s">
        <v>62</v>
      </c>
      <c r="D117" s="10"/>
      <c r="E117" s="15">
        <f>SUM(E115:E116)</f>
        <v>4630958</v>
      </c>
      <c r="F117" s="15">
        <f>SUM(F115:F116)</f>
        <v>0</v>
      </c>
      <c r="G117" s="15">
        <f>E117-F117</f>
        <v>4630958</v>
      </c>
      <c r="H117" s="33"/>
    </row>
    <row r="118" spans="1:10">
      <c r="A118" s="263"/>
      <c r="B118" s="29"/>
      <c r="C118" s="3"/>
      <c r="D118" s="3"/>
      <c r="E118" s="8"/>
      <c r="F118" s="8"/>
      <c r="G118" s="8"/>
    </row>
    <row r="119" spans="1:10">
      <c r="A119" s="263"/>
      <c r="B119" s="29"/>
      <c r="C119" s="3"/>
      <c r="D119" s="3"/>
      <c r="E119" s="8"/>
      <c r="F119" s="8"/>
      <c r="G119" s="8"/>
      <c r="J119" s="145">
        <f>E121+'L. Asociación'!E127+'L. Bienestar'!E167</f>
        <v>792033</v>
      </c>
    </row>
    <row r="120" spans="1:10">
      <c r="A120" s="263"/>
      <c r="B120" s="29" t="s">
        <v>47</v>
      </c>
      <c r="C120" s="3" t="s">
        <v>53</v>
      </c>
      <c r="D120" s="3"/>
      <c r="E120" s="8">
        <f>G117</f>
        <v>4630958</v>
      </c>
      <c r="F120" s="8"/>
      <c r="G120" s="8"/>
    </row>
    <row r="121" spans="1:10">
      <c r="A121" s="263"/>
      <c r="B121" s="29">
        <v>42066</v>
      </c>
      <c r="C121" s="3" t="s">
        <v>76</v>
      </c>
      <c r="D121" s="3"/>
      <c r="E121" s="8">
        <v>404398</v>
      </c>
      <c r="F121" s="8"/>
      <c r="G121" s="8"/>
    </row>
    <row r="122" spans="1:10">
      <c r="A122" s="263"/>
      <c r="B122" s="29">
        <v>42069</v>
      </c>
      <c r="C122" s="3"/>
      <c r="D122" s="3" t="s">
        <v>109</v>
      </c>
      <c r="E122" s="8"/>
      <c r="F122" s="8">
        <v>150000</v>
      </c>
      <c r="G122" s="8"/>
    </row>
    <row r="123" spans="1:10" s="9" customFormat="1">
      <c r="A123" s="263"/>
      <c r="B123" s="29"/>
      <c r="C123" s="10" t="s">
        <v>63</v>
      </c>
      <c r="D123" s="10"/>
      <c r="E123" s="15">
        <f>SUM(E120:E122)</f>
        <v>5035356</v>
      </c>
      <c r="F123" s="15">
        <f>SUM(F120:F122)</f>
        <v>150000</v>
      </c>
      <c r="G123" s="15">
        <f>E123-F123</f>
        <v>4885356</v>
      </c>
      <c r="H123" s="33"/>
    </row>
    <row r="124" spans="1:10">
      <c r="A124" s="263"/>
      <c r="B124" s="29"/>
      <c r="C124" s="3"/>
      <c r="D124" s="3"/>
      <c r="E124" s="8"/>
      <c r="F124" s="8"/>
      <c r="G124" s="8"/>
    </row>
    <row r="125" spans="1:10">
      <c r="A125" s="263"/>
      <c r="B125" s="29"/>
      <c r="C125" s="3"/>
      <c r="D125" s="3"/>
      <c r="E125" s="8"/>
      <c r="F125" s="8"/>
      <c r="G125" s="8"/>
    </row>
    <row r="126" spans="1:10">
      <c r="A126" s="263"/>
      <c r="B126" s="29" t="s">
        <v>48</v>
      </c>
      <c r="C126" s="3" t="s">
        <v>53</v>
      </c>
      <c r="D126" s="3"/>
      <c r="E126" s="8">
        <f>G123</f>
        <v>4885356</v>
      </c>
      <c r="F126" s="8"/>
      <c r="G126" s="8"/>
    </row>
    <row r="127" spans="1:10">
      <c r="A127" s="263"/>
      <c r="B127" s="29"/>
      <c r="C127" s="3"/>
      <c r="D127" s="3" t="s">
        <v>112</v>
      </c>
      <c r="E127" s="8"/>
      <c r="F127" s="8">
        <v>4000000</v>
      </c>
      <c r="G127" s="8"/>
    </row>
    <row r="128" spans="1:10">
      <c r="A128" s="263"/>
      <c r="B128" s="29">
        <v>42103</v>
      </c>
      <c r="C128" s="3" t="s">
        <v>76</v>
      </c>
      <c r="D128" s="3"/>
      <c r="E128" s="8">
        <v>456401</v>
      </c>
      <c r="F128" s="8"/>
      <c r="G128" s="8"/>
    </row>
    <row r="129" spans="1:8" s="9" customFormat="1">
      <c r="A129" s="263"/>
      <c r="B129" s="29"/>
      <c r="C129" s="10" t="s">
        <v>64</v>
      </c>
      <c r="D129" s="10"/>
      <c r="E129" s="15">
        <f>SUM(E126:E128)</f>
        <v>5341757</v>
      </c>
      <c r="F129" s="15">
        <f>SUM(F126:F128)</f>
        <v>4000000</v>
      </c>
      <c r="G129" s="15">
        <f>E129-F129</f>
        <v>1341757</v>
      </c>
      <c r="H129" s="33"/>
    </row>
    <row r="130" spans="1:8">
      <c r="A130" s="263"/>
      <c r="B130" s="29"/>
      <c r="C130" s="3"/>
      <c r="D130" s="3"/>
      <c r="E130" s="8"/>
      <c r="F130" s="8"/>
      <c r="G130" s="8"/>
    </row>
    <row r="131" spans="1:8">
      <c r="A131" s="263"/>
      <c r="B131" s="29"/>
      <c r="C131" s="3"/>
      <c r="D131" s="3"/>
      <c r="E131" s="8"/>
      <c r="F131" s="8"/>
      <c r="G131" s="8"/>
    </row>
    <row r="132" spans="1:8">
      <c r="A132" s="263"/>
      <c r="B132" s="29" t="s">
        <v>49</v>
      </c>
      <c r="C132" s="3" t="s">
        <v>53</v>
      </c>
      <c r="D132" s="3"/>
      <c r="E132" s="8">
        <f>G129</f>
        <v>1341757</v>
      </c>
      <c r="F132" s="8"/>
      <c r="G132" s="8"/>
    </row>
    <row r="133" spans="1:8">
      <c r="A133" s="263"/>
      <c r="B133" s="29"/>
      <c r="C133" s="3"/>
      <c r="D133" s="3"/>
      <c r="E133" s="8"/>
      <c r="F133" s="8"/>
      <c r="G133" s="8"/>
    </row>
    <row r="134" spans="1:8">
      <c r="A134" s="263"/>
      <c r="B134" s="29"/>
      <c r="C134" s="3"/>
      <c r="D134" s="3" t="s">
        <v>93</v>
      </c>
      <c r="E134" s="8"/>
      <c r="F134" s="8">
        <v>600000</v>
      </c>
      <c r="G134" s="8"/>
    </row>
    <row r="135" spans="1:8">
      <c r="A135" s="263"/>
      <c r="B135" s="29">
        <v>42142</v>
      </c>
      <c r="C135" s="3"/>
      <c r="D135" s="3" t="s">
        <v>193</v>
      </c>
      <c r="E135" s="8"/>
      <c r="F135" s="8">
        <v>22265</v>
      </c>
      <c r="G135" s="8"/>
    </row>
    <row r="136" spans="1:8">
      <c r="A136" s="263"/>
      <c r="B136" s="29"/>
      <c r="C136" s="3" t="s">
        <v>76</v>
      </c>
      <c r="D136" s="3"/>
      <c r="E136" s="8">
        <v>397047</v>
      </c>
      <c r="F136" s="8"/>
      <c r="G136" s="8"/>
    </row>
    <row r="137" spans="1:8" s="9" customFormat="1">
      <c r="A137" s="263"/>
      <c r="B137" s="29"/>
      <c r="C137" s="10" t="s">
        <v>78</v>
      </c>
      <c r="D137" s="10"/>
      <c r="E137" s="15">
        <f>SUM(E132:E136)</f>
        <v>1738804</v>
      </c>
      <c r="F137" s="15">
        <f>SUM(F132:F136)</f>
        <v>622265</v>
      </c>
      <c r="G137" s="15">
        <f>E137-F137</f>
        <v>1116539</v>
      </c>
      <c r="H137" s="33"/>
    </row>
    <row r="138" spans="1:8" s="9" customFormat="1">
      <c r="A138" s="263"/>
      <c r="B138" s="29"/>
      <c r="C138" s="10"/>
      <c r="D138" s="10"/>
      <c r="E138" s="15"/>
      <c r="F138" s="15"/>
      <c r="G138" s="15"/>
      <c r="H138" s="33"/>
    </row>
    <row r="139" spans="1:8" s="9" customFormat="1">
      <c r="A139" s="263"/>
      <c r="B139" s="29"/>
      <c r="C139" s="10"/>
      <c r="D139" s="10"/>
      <c r="E139" s="15"/>
      <c r="F139" s="15"/>
      <c r="G139" s="15"/>
      <c r="H139" s="33"/>
    </row>
    <row r="140" spans="1:8">
      <c r="A140" s="263"/>
      <c r="B140" s="29" t="s">
        <v>50</v>
      </c>
      <c r="C140" s="3" t="s">
        <v>53</v>
      </c>
      <c r="D140" s="3"/>
      <c r="E140" s="8">
        <f>G137</f>
        <v>1116539</v>
      </c>
      <c r="F140" s="8"/>
      <c r="G140" s="8"/>
    </row>
    <row r="141" spans="1:8">
      <c r="A141" s="263"/>
      <c r="B141" s="29"/>
      <c r="C141" s="3" t="s">
        <v>76</v>
      </c>
      <c r="D141" s="3"/>
      <c r="E141" s="8">
        <v>374782</v>
      </c>
      <c r="F141" s="8"/>
      <c r="G141" s="8"/>
    </row>
    <row r="142" spans="1:8">
      <c r="A142" s="263"/>
      <c r="B142" s="29"/>
      <c r="C142" s="3"/>
      <c r="D142" s="3" t="s">
        <v>108</v>
      </c>
      <c r="E142" s="8"/>
      <c r="F142" s="8">
        <v>200000</v>
      </c>
      <c r="G142" s="8"/>
    </row>
    <row r="143" spans="1:8">
      <c r="A143" s="263"/>
      <c r="B143" s="29"/>
      <c r="C143" s="3"/>
      <c r="D143" s="3"/>
      <c r="E143" s="8"/>
      <c r="F143" s="8"/>
      <c r="G143" s="8"/>
    </row>
    <row r="144" spans="1:8" s="9" customFormat="1">
      <c r="A144" s="263"/>
      <c r="B144" s="29"/>
      <c r="C144" s="10" t="s">
        <v>79</v>
      </c>
      <c r="D144" s="10"/>
      <c r="E144" s="15">
        <f>SUM(E140:E143)</f>
        <v>1491321</v>
      </c>
      <c r="F144" s="15">
        <f>SUM(F140:F143)</f>
        <v>200000</v>
      </c>
      <c r="G144" s="15">
        <f>E144-F144</f>
        <v>1291321</v>
      </c>
      <c r="H144" s="33"/>
    </row>
    <row r="145" spans="1:10">
      <c r="A145" s="263"/>
      <c r="B145" s="29"/>
      <c r="C145" s="3"/>
      <c r="D145" s="3"/>
      <c r="E145" s="8"/>
      <c r="F145" s="8"/>
      <c r="G145" s="8"/>
    </row>
    <row r="146" spans="1:10">
      <c r="A146" s="263"/>
      <c r="B146" s="29"/>
      <c r="C146" s="3"/>
      <c r="D146" s="3"/>
      <c r="E146" s="8"/>
      <c r="F146" s="8"/>
      <c r="G146" s="8"/>
    </row>
    <row r="147" spans="1:10">
      <c r="A147" s="263"/>
      <c r="B147" s="29" t="s">
        <v>51</v>
      </c>
      <c r="C147" s="3" t="s">
        <v>53</v>
      </c>
      <c r="D147" s="3"/>
      <c r="E147" s="8">
        <f>G144</f>
        <v>1291321</v>
      </c>
      <c r="F147" s="8"/>
      <c r="G147" s="8"/>
    </row>
    <row r="148" spans="1:10">
      <c r="A148" s="263"/>
      <c r="B148" s="29"/>
      <c r="C148" s="3" t="s">
        <v>76</v>
      </c>
      <c r="D148" s="3"/>
      <c r="E148" s="8">
        <v>352714</v>
      </c>
      <c r="F148" s="8"/>
      <c r="G148" s="8"/>
    </row>
    <row r="149" spans="1:10">
      <c r="A149" s="263"/>
      <c r="B149" s="29"/>
      <c r="C149" s="3"/>
      <c r="D149" s="3" t="s">
        <v>95</v>
      </c>
      <c r="E149" s="8"/>
      <c r="F149" s="8">
        <v>400000</v>
      </c>
      <c r="G149" s="8"/>
    </row>
    <row r="150" spans="1:10">
      <c r="A150" s="263"/>
      <c r="B150" s="29"/>
      <c r="C150" s="3"/>
      <c r="D150" s="3" t="s">
        <v>106</v>
      </c>
      <c r="E150" s="8"/>
      <c r="F150" s="8">
        <v>600000</v>
      </c>
      <c r="G150" s="8"/>
    </row>
    <row r="151" spans="1:10">
      <c r="A151" s="263"/>
      <c r="B151" s="29"/>
      <c r="C151" s="3"/>
      <c r="D151" s="3" t="s">
        <v>217</v>
      </c>
      <c r="E151" s="8"/>
      <c r="F151" s="8">
        <v>50000</v>
      </c>
      <c r="G151" s="8"/>
    </row>
    <row r="152" spans="1:10" s="9" customFormat="1">
      <c r="A152" s="263"/>
      <c r="B152" s="29"/>
      <c r="C152" s="10" t="s">
        <v>80</v>
      </c>
      <c r="D152" s="10"/>
      <c r="E152" s="15">
        <f>SUM(E147:E151)</f>
        <v>1644035</v>
      </c>
      <c r="F152" s="15">
        <f>SUM(F147:F151)</f>
        <v>1050000</v>
      </c>
      <c r="G152" s="15">
        <f>E152-F152</f>
        <v>594035</v>
      </c>
      <c r="H152" s="33"/>
      <c r="J152" s="42" t="s">
        <v>327</v>
      </c>
    </row>
    <row r="153" spans="1:10">
      <c r="A153" s="263"/>
      <c r="B153" s="29"/>
      <c r="C153" s="3"/>
      <c r="D153" s="3"/>
      <c r="E153" s="8"/>
      <c r="F153" s="8"/>
      <c r="G153" s="8"/>
    </row>
    <row r="154" spans="1:10">
      <c r="A154" s="263"/>
      <c r="B154" s="29" t="s">
        <v>40</v>
      </c>
      <c r="C154" s="3" t="s">
        <v>53</v>
      </c>
      <c r="D154" s="3"/>
      <c r="E154" s="8"/>
      <c r="F154" s="8"/>
      <c r="G154" s="8"/>
    </row>
    <row r="155" spans="1:10">
      <c r="A155" s="263"/>
      <c r="B155" s="29"/>
      <c r="C155" s="3"/>
      <c r="D155" s="3"/>
      <c r="E155" s="8"/>
      <c r="F155" s="8"/>
      <c r="G155" s="8"/>
    </row>
    <row r="156" spans="1:10">
      <c r="A156" s="263"/>
      <c r="B156" s="29"/>
      <c r="C156" s="3"/>
      <c r="D156" s="3"/>
      <c r="E156" s="8"/>
      <c r="F156" s="8"/>
      <c r="G156" s="8"/>
    </row>
    <row r="157" spans="1:10">
      <c r="A157" s="263"/>
      <c r="B157" s="29"/>
      <c r="C157" s="3"/>
      <c r="D157" s="3"/>
      <c r="E157" s="8"/>
      <c r="F157" s="8"/>
      <c r="G157" s="8"/>
    </row>
    <row r="158" spans="1:10">
      <c r="A158" s="263"/>
      <c r="B158" s="29"/>
      <c r="C158" s="3"/>
      <c r="D158" s="3"/>
      <c r="E158" s="8"/>
      <c r="F158" s="8"/>
      <c r="G158" s="8"/>
    </row>
    <row r="159" spans="1:10">
      <c r="A159" s="263"/>
      <c r="B159" s="29"/>
      <c r="C159" s="3"/>
      <c r="D159" s="3"/>
      <c r="E159" s="8"/>
      <c r="F159" s="8"/>
      <c r="G159" s="8"/>
    </row>
  </sheetData>
  <mergeCells count="3">
    <mergeCell ref="A4:A32"/>
    <mergeCell ref="A33:A109"/>
    <mergeCell ref="A110:A159"/>
  </mergeCells>
  <pageMargins left="0.7" right="0.7" top="0.75" bottom="0.75" header="0.3" footer="0.3"/>
  <pageSetup paperSize="25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7"/>
  <sheetViews>
    <sheetView workbookViewId="0">
      <selection activeCell="K101" sqref="K101:O101"/>
    </sheetView>
  </sheetViews>
  <sheetFormatPr baseColWidth="10" defaultRowHeight="15"/>
  <cols>
    <col min="2" max="2" width="22.5703125" style="50" customWidth="1"/>
    <col min="3" max="9" width="11.42578125" style="50"/>
    <col min="11" max="12" width="11.42578125" style="2"/>
    <col min="13" max="13" width="22.28515625" customWidth="1"/>
    <col min="14" max="14" width="20.42578125" customWidth="1"/>
    <col min="15" max="15" width="20.42578125" style="3" customWidth="1"/>
  </cols>
  <sheetData>
    <row r="1" spans="2:15">
      <c r="K1" s="60"/>
      <c r="L1" s="2" t="s">
        <v>200</v>
      </c>
    </row>
    <row r="2" spans="2:15">
      <c r="K2" s="264" t="s">
        <v>185</v>
      </c>
      <c r="L2" s="264"/>
      <c r="M2" s="264"/>
      <c r="N2" s="264"/>
      <c r="O2" s="59"/>
    </row>
    <row r="3" spans="2:15">
      <c r="I3" s="50" t="s">
        <v>92</v>
      </c>
      <c r="K3" s="41" t="s">
        <v>2</v>
      </c>
      <c r="L3" s="41" t="s">
        <v>3</v>
      </c>
      <c r="M3" s="40"/>
      <c r="N3" s="58"/>
      <c r="O3" s="40"/>
    </row>
    <row r="4" spans="2:15">
      <c r="B4" s="50" t="s">
        <v>85</v>
      </c>
      <c r="D4" s="69">
        <v>5753832</v>
      </c>
      <c r="F4" s="50" t="s">
        <v>89</v>
      </c>
      <c r="G4" s="50">
        <f>L104</f>
        <v>23458</v>
      </c>
      <c r="K4" s="41">
        <v>5000000</v>
      </c>
      <c r="L4" s="41"/>
      <c r="M4" s="40"/>
      <c r="N4" s="58"/>
      <c r="O4" s="40"/>
    </row>
    <row r="5" spans="2:15">
      <c r="B5" s="50" t="s">
        <v>86</v>
      </c>
      <c r="D5" s="50">
        <v>1219216</v>
      </c>
      <c r="F5" s="50" t="s">
        <v>90</v>
      </c>
      <c r="G5" s="50">
        <v>6962611</v>
      </c>
      <c r="K5" s="61"/>
      <c r="L5" s="61">
        <v>170000</v>
      </c>
      <c r="M5" s="62" t="s">
        <v>147</v>
      </c>
      <c r="N5" s="63" t="s">
        <v>70</v>
      </c>
      <c r="O5" s="62">
        <v>5145701</v>
      </c>
    </row>
    <row r="6" spans="2:15">
      <c r="B6" s="50" t="s">
        <v>87</v>
      </c>
      <c r="D6" s="56">
        <v>594035</v>
      </c>
      <c r="F6" s="50" t="s">
        <v>91</v>
      </c>
      <c r="G6" s="50">
        <f>531131+49883</f>
        <v>581014</v>
      </c>
      <c r="K6" s="61"/>
      <c r="L6" s="61">
        <v>90000</v>
      </c>
      <c r="M6" s="62" t="s">
        <v>148</v>
      </c>
      <c r="N6" s="63" t="s">
        <v>70</v>
      </c>
      <c r="O6" s="62">
        <v>5145702</v>
      </c>
    </row>
    <row r="7" spans="2:15">
      <c r="K7" s="61"/>
      <c r="L7" s="61">
        <v>80000</v>
      </c>
      <c r="M7" s="62" t="s">
        <v>149</v>
      </c>
      <c r="N7" s="63" t="s">
        <v>70</v>
      </c>
      <c r="O7" s="62">
        <v>5145703</v>
      </c>
    </row>
    <row r="8" spans="2:15" s="9" customFormat="1">
      <c r="B8" s="51" t="s">
        <v>88</v>
      </c>
      <c r="C8" s="51"/>
      <c r="D8" s="51">
        <f>SUM(D4:D6)</f>
        <v>7567083</v>
      </c>
      <c r="E8" s="51"/>
      <c r="F8" s="51" t="s">
        <v>88</v>
      </c>
      <c r="G8" s="51">
        <f>SUM(G4:G6)</f>
        <v>7567083</v>
      </c>
      <c r="H8" s="51"/>
      <c r="I8" s="55">
        <f>D8-G8</f>
        <v>0</v>
      </c>
      <c r="K8" s="61"/>
      <c r="L8" s="61">
        <v>80000</v>
      </c>
      <c r="M8" s="62" t="s">
        <v>150</v>
      </c>
      <c r="N8" s="64" t="s">
        <v>70</v>
      </c>
      <c r="O8" s="62">
        <v>5145704</v>
      </c>
    </row>
    <row r="9" spans="2:15">
      <c r="H9" s="57"/>
      <c r="I9" s="265" t="s">
        <v>312</v>
      </c>
      <c r="J9" s="7"/>
      <c r="K9" s="61"/>
      <c r="L9" s="61">
        <v>60000</v>
      </c>
      <c r="M9" s="62" t="s">
        <v>151</v>
      </c>
      <c r="N9" s="63" t="s">
        <v>70</v>
      </c>
      <c r="O9" s="62">
        <v>5145705</v>
      </c>
    </row>
    <row r="10" spans="2:15">
      <c r="H10" s="57"/>
      <c r="I10" s="265"/>
      <c r="K10" s="61"/>
      <c r="L10" s="61">
        <v>150000</v>
      </c>
      <c r="M10" s="62" t="s">
        <v>152</v>
      </c>
      <c r="N10" s="63" t="s">
        <v>70</v>
      </c>
      <c r="O10" s="62">
        <v>5145706</v>
      </c>
    </row>
    <row r="11" spans="2:15">
      <c r="H11" s="57"/>
      <c r="I11" s="265"/>
      <c r="K11" s="61"/>
      <c r="L11" s="61">
        <v>70000</v>
      </c>
      <c r="M11" s="62" t="s">
        <v>153</v>
      </c>
      <c r="N11" s="63" t="s">
        <v>70</v>
      </c>
      <c r="O11" s="62">
        <v>5145707</v>
      </c>
    </row>
    <row r="12" spans="2:15">
      <c r="H12" s="57"/>
      <c r="I12" s="265"/>
      <c r="K12" s="61"/>
      <c r="L12" s="61">
        <v>60000</v>
      </c>
      <c r="M12" s="62" t="s">
        <v>154</v>
      </c>
      <c r="N12" s="63" t="s">
        <v>70</v>
      </c>
      <c r="O12" s="62">
        <v>5145708</v>
      </c>
    </row>
    <row r="13" spans="2:15">
      <c r="K13" s="61"/>
      <c r="L13" s="61">
        <v>80000</v>
      </c>
      <c r="M13" s="62" t="s">
        <v>155</v>
      </c>
      <c r="N13" s="63" t="s">
        <v>70</v>
      </c>
      <c r="O13" s="62">
        <v>5145709</v>
      </c>
    </row>
    <row r="14" spans="2:15">
      <c r="B14" s="53" t="s">
        <v>191</v>
      </c>
      <c r="K14" s="41"/>
      <c r="L14" s="41">
        <v>90000</v>
      </c>
      <c r="M14" s="40" t="s">
        <v>156</v>
      </c>
      <c r="N14" s="58" t="s">
        <v>70</v>
      </c>
      <c r="O14" s="40">
        <v>5145710</v>
      </c>
    </row>
    <row r="15" spans="2:15">
      <c r="B15" s="54">
        <v>28500</v>
      </c>
      <c r="K15" s="61"/>
      <c r="L15" s="61">
        <v>210000</v>
      </c>
      <c r="M15" s="62" t="s">
        <v>157</v>
      </c>
      <c r="N15" s="63" t="s">
        <v>70</v>
      </c>
      <c r="O15" s="62">
        <v>5145711</v>
      </c>
    </row>
    <row r="16" spans="2:15">
      <c r="B16" s="54">
        <v>2000</v>
      </c>
      <c r="K16" s="61"/>
      <c r="L16" s="61">
        <v>80000</v>
      </c>
      <c r="M16" s="62" t="s">
        <v>174</v>
      </c>
      <c r="N16" s="63" t="s">
        <v>70</v>
      </c>
      <c r="O16" s="62">
        <v>5145712</v>
      </c>
    </row>
    <row r="17" spans="2:15">
      <c r="B17" s="54">
        <v>250</v>
      </c>
      <c r="K17" s="61"/>
      <c r="L17" s="61">
        <v>130000</v>
      </c>
      <c r="M17" s="62" t="s">
        <v>158</v>
      </c>
      <c r="N17" s="63" t="s">
        <v>70</v>
      </c>
      <c r="O17" s="62">
        <v>5145713</v>
      </c>
    </row>
    <row r="18" spans="2:15">
      <c r="B18" s="54">
        <v>381</v>
      </c>
      <c r="K18" s="61"/>
      <c r="L18" s="61">
        <v>90000</v>
      </c>
      <c r="M18" s="62" t="s">
        <v>159</v>
      </c>
      <c r="N18" s="63" t="s">
        <v>70</v>
      </c>
      <c r="O18" s="62">
        <v>5145714</v>
      </c>
    </row>
    <row r="19" spans="2:15">
      <c r="B19" s="53">
        <f>SUM(B15:B18)</f>
        <v>31131</v>
      </c>
      <c r="K19" s="61"/>
      <c r="L19" s="61">
        <v>90000</v>
      </c>
      <c r="M19" s="62" t="s">
        <v>160</v>
      </c>
      <c r="N19" s="63" t="s">
        <v>70</v>
      </c>
      <c r="O19" s="62">
        <v>5145715</v>
      </c>
    </row>
    <row r="20" spans="2:15">
      <c r="K20" s="61"/>
      <c r="L20" s="61">
        <v>180000</v>
      </c>
      <c r="M20" s="62" t="s">
        <v>161</v>
      </c>
      <c r="N20" s="63" t="s">
        <v>70</v>
      </c>
      <c r="O20" s="62">
        <v>5145716</v>
      </c>
    </row>
    <row r="21" spans="2:15">
      <c r="D21" s="70"/>
      <c r="E21" s="70"/>
      <c r="F21" s="70"/>
      <c r="G21" s="70"/>
      <c r="H21" s="70"/>
      <c r="K21" s="61"/>
      <c r="L21" s="61">
        <v>200000</v>
      </c>
      <c r="M21" s="62" t="s">
        <v>162</v>
      </c>
      <c r="N21" s="63" t="s">
        <v>70</v>
      </c>
      <c r="O21" s="62">
        <v>5145718</v>
      </c>
    </row>
    <row r="22" spans="2:15">
      <c r="K22" s="61"/>
      <c r="L22" s="61">
        <v>160000</v>
      </c>
      <c r="M22" s="62" t="s">
        <v>163</v>
      </c>
      <c r="N22" s="63" t="s">
        <v>70</v>
      </c>
      <c r="O22" s="62">
        <v>5145719</v>
      </c>
    </row>
    <row r="23" spans="2:15">
      <c r="K23" s="61"/>
      <c r="L23" s="61">
        <v>180000</v>
      </c>
      <c r="M23" s="62" t="s">
        <v>164</v>
      </c>
      <c r="N23" s="63" t="s">
        <v>70</v>
      </c>
      <c r="O23" s="62">
        <v>5145721</v>
      </c>
    </row>
    <row r="24" spans="2:15">
      <c r="K24" s="61"/>
      <c r="L24" s="61">
        <v>170000</v>
      </c>
      <c r="M24" s="62" t="s">
        <v>165</v>
      </c>
      <c r="N24" s="63" t="s">
        <v>70</v>
      </c>
      <c r="O24" s="62">
        <v>5145723</v>
      </c>
    </row>
    <row r="25" spans="2:15">
      <c r="K25" s="61"/>
      <c r="L25" s="61">
        <v>90000</v>
      </c>
      <c r="M25" s="62" t="s">
        <v>166</v>
      </c>
      <c r="N25" s="63" t="s">
        <v>70</v>
      </c>
      <c r="O25" s="62">
        <v>5145724</v>
      </c>
    </row>
    <row r="26" spans="2:15">
      <c r="K26" s="61"/>
      <c r="L26" s="61">
        <v>80000</v>
      </c>
      <c r="M26" s="62" t="s">
        <v>167</v>
      </c>
      <c r="N26" s="63" t="s">
        <v>70</v>
      </c>
      <c r="O26" s="62">
        <v>5145725</v>
      </c>
    </row>
    <row r="27" spans="2:15">
      <c r="K27" s="61"/>
      <c r="L27" s="61">
        <v>150000</v>
      </c>
      <c r="M27" s="62" t="s">
        <v>168</v>
      </c>
      <c r="N27" s="63" t="s">
        <v>70</v>
      </c>
      <c r="O27" s="62">
        <v>5145726</v>
      </c>
    </row>
    <row r="28" spans="2:15">
      <c r="K28" s="61"/>
      <c r="L28" s="61">
        <v>200000</v>
      </c>
      <c r="M28" s="62" t="s">
        <v>169</v>
      </c>
      <c r="N28" s="63" t="s">
        <v>70</v>
      </c>
      <c r="O28" s="62">
        <v>5145727</v>
      </c>
    </row>
    <row r="29" spans="2:15">
      <c r="K29" s="61"/>
      <c r="L29" s="61">
        <v>60000</v>
      </c>
      <c r="M29" s="62" t="s">
        <v>164</v>
      </c>
      <c r="N29" s="63" t="s">
        <v>70</v>
      </c>
      <c r="O29" s="62">
        <v>5145728</v>
      </c>
    </row>
    <row r="30" spans="2:15">
      <c r="K30" s="61"/>
      <c r="L30" s="61">
        <v>53600</v>
      </c>
      <c r="M30" s="62" t="s">
        <v>170</v>
      </c>
      <c r="N30" s="63" t="s">
        <v>171</v>
      </c>
      <c r="O30" s="62">
        <v>5145729</v>
      </c>
    </row>
    <row r="31" spans="2:15">
      <c r="K31" s="61"/>
      <c r="L31" s="61">
        <v>142000</v>
      </c>
      <c r="M31" s="62" t="s">
        <v>155</v>
      </c>
      <c r="N31" s="63" t="s">
        <v>171</v>
      </c>
      <c r="O31" s="62">
        <v>5145730</v>
      </c>
    </row>
    <row r="32" spans="2:15">
      <c r="K32" s="61"/>
      <c r="L32" s="61">
        <v>67500</v>
      </c>
      <c r="M32" s="62" t="s">
        <v>172</v>
      </c>
      <c r="N32" s="63" t="s">
        <v>171</v>
      </c>
      <c r="O32" s="62">
        <v>5145731</v>
      </c>
    </row>
    <row r="33" spans="11:16">
      <c r="K33" s="61"/>
      <c r="L33" s="61">
        <v>29900</v>
      </c>
      <c r="M33" s="62" t="s">
        <v>173</v>
      </c>
      <c r="N33" s="63" t="s">
        <v>171</v>
      </c>
      <c r="O33" s="62">
        <v>5145732</v>
      </c>
    </row>
    <row r="34" spans="11:16">
      <c r="K34" s="61"/>
      <c r="L34" s="61">
        <v>43000</v>
      </c>
      <c r="M34" s="62" t="s">
        <v>147</v>
      </c>
      <c r="N34" s="63" t="s">
        <v>171</v>
      </c>
      <c r="O34" s="62">
        <v>5145733</v>
      </c>
    </row>
    <row r="35" spans="11:16">
      <c r="K35" s="61"/>
      <c r="L35" s="61">
        <v>62000</v>
      </c>
      <c r="M35" s="62" t="s">
        <v>157</v>
      </c>
      <c r="N35" s="63" t="s">
        <v>171</v>
      </c>
      <c r="O35" s="62">
        <v>5145734</v>
      </c>
    </row>
    <row r="36" spans="11:16">
      <c r="K36" s="61"/>
      <c r="L36" s="61">
        <v>72500</v>
      </c>
      <c r="M36" s="62" t="s">
        <v>174</v>
      </c>
      <c r="N36" s="63" t="s">
        <v>171</v>
      </c>
      <c r="O36" s="62">
        <v>5145735</v>
      </c>
    </row>
    <row r="37" spans="11:16">
      <c r="K37" s="61"/>
      <c r="L37" s="61">
        <v>37900</v>
      </c>
      <c r="M37" s="62" t="s">
        <v>175</v>
      </c>
      <c r="N37" s="63" t="s">
        <v>171</v>
      </c>
      <c r="O37" s="62">
        <v>3718961</v>
      </c>
    </row>
    <row r="38" spans="11:16">
      <c r="K38" s="61"/>
      <c r="L38" s="61">
        <v>16900</v>
      </c>
      <c r="M38" s="62" t="s">
        <v>176</v>
      </c>
      <c r="N38" s="63" t="s">
        <v>171</v>
      </c>
      <c r="O38" s="62">
        <v>3718962</v>
      </c>
    </row>
    <row r="39" spans="11:16">
      <c r="K39" s="61"/>
      <c r="L39" s="61">
        <v>18000</v>
      </c>
      <c r="M39" s="62" t="s">
        <v>160</v>
      </c>
      <c r="N39" s="63" t="s">
        <v>171</v>
      </c>
      <c r="O39" s="62">
        <v>3718963</v>
      </c>
      <c r="P39" s="2"/>
    </row>
    <row r="40" spans="11:16">
      <c r="K40" s="61"/>
      <c r="L40" s="61">
        <v>12500</v>
      </c>
      <c r="M40" s="62" t="s">
        <v>152</v>
      </c>
      <c r="N40" s="63" t="s">
        <v>171</v>
      </c>
      <c r="O40" s="62">
        <v>3718964</v>
      </c>
    </row>
    <row r="41" spans="11:16">
      <c r="K41" s="61"/>
      <c r="L41" s="61">
        <v>123600</v>
      </c>
      <c r="M41" s="62" t="s">
        <v>177</v>
      </c>
      <c r="N41" s="63" t="s">
        <v>171</v>
      </c>
      <c r="O41" s="62">
        <v>3718965</v>
      </c>
    </row>
    <row r="42" spans="11:16">
      <c r="K42" s="61"/>
      <c r="L42" s="61">
        <v>19400</v>
      </c>
      <c r="M42" s="62" t="s">
        <v>161</v>
      </c>
      <c r="N42" s="63" t="s">
        <v>171</v>
      </c>
      <c r="O42" s="62">
        <v>3718966</v>
      </c>
    </row>
    <row r="43" spans="11:16">
      <c r="K43" s="61"/>
      <c r="L43" s="61">
        <v>13100</v>
      </c>
      <c r="M43" s="62" t="s">
        <v>178</v>
      </c>
      <c r="N43" s="63" t="s">
        <v>171</v>
      </c>
      <c r="O43" s="62">
        <v>3718967</v>
      </c>
    </row>
    <row r="44" spans="11:16">
      <c r="K44" s="61"/>
      <c r="L44" s="61">
        <v>19200</v>
      </c>
      <c r="M44" s="62" t="s">
        <v>179</v>
      </c>
      <c r="N44" s="63" t="s">
        <v>171</v>
      </c>
      <c r="O44" s="62">
        <v>3718968</v>
      </c>
    </row>
    <row r="45" spans="11:16">
      <c r="K45" s="61"/>
      <c r="L45" s="61">
        <v>62500</v>
      </c>
      <c r="M45" s="62" t="s">
        <v>148</v>
      </c>
      <c r="N45" s="63" t="s">
        <v>171</v>
      </c>
      <c r="O45" s="62">
        <v>3718969</v>
      </c>
    </row>
    <row r="46" spans="11:16">
      <c r="K46" s="61"/>
      <c r="L46" s="61">
        <v>90000</v>
      </c>
      <c r="M46" s="62" t="s">
        <v>153</v>
      </c>
      <c r="N46" s="63" t="s">
        <v>180</v>
      </c>
      <c r="O46" s="62">
        <v>3718970</v>
      </c>
    </row>
    <row r="47" spans="11:16">
      <c r="K47" s="61"/>
      <c r="L47" s="61">
        <v>67600</v>
      </c>
      <c r="M47" s="62" t="s">
        <v>181</v>
      </c>
      <c r="N47" s="63" t="s">
        <v>171</v>
      </c>
      <c r="O47" s="62">
        <v>3718971</v>
      </c>
    </row>
    <row r="48" spans="11:16">
      <c r="K48" s="61"/>
      <c r="L48" s="61">
        <v>11700</v>
      </c>
      <c r="M48" s="62" t="s">
        <v>169</v>
      </c>
      <c r="N48" s="63" t="s">
        <v>171</v>
      </c>
      <c r="O48" s="62">
        <v>3718972</v>
      </c>
    </row>
    <row r="49" spans="10:16">
      <c r="J49" s="39">
        <v>42131</v>
      </c>
      <c r="K49" s="61"/>
      <c r="L49" s="61">
        <v>108000</v>
      </c>
      <c r="M49" s="65" t="s">
        <v>182</v>
      </c>
      <c r="N49" s="63" t="s">
        <v>171</v>
      </c>
      <c r="O49" s="62">
        <v>3718973</v>
      </c>
      <c r="P49" s="39"/>
    </row>
    <row r="50" spans="10:16">
      <c r="K50" s="61"/>
      <c r="L50" s="61">
        <v>208677</v>
      </c>
      <c r="M50" s="62" t="s">
        <v>183</v>
      </c>
      <c r="N50" s="63" t="s">
        <v>184</v>
      </c>
      <c r="O50" s="62">
        <v>3718974</v>
      </c>
      <c r="P50" s="39">
        <v>42137</v>
      </c>
    </row>
    <row r="51" spans="10:16">
      <c r="K51" s="61"/>
      <c r="L51" s="61">
        <v>600000</v>
      </c>
      <c r="M51" s="62" t="s">
        <v>152</v>
      </c>
      <c r="N51" s="63" t="s">
        <v>194</v>
      </c>
      <c r="O51" s="62">
        <v>3718975</v>
      </c>
      <c r="P51" s="39">
        <v>42132</v>
      </c>
    </row>
    <row r="52" spans="10:16">
      <c r="K52" s="61"/>
      <c r="L52" s="61">
        <v>60000</v>
      </c>
      <c r="M52" s="66" t="s">
        <v>183</v>
      </c>
      <c r="N52" s="63" t="s">
        <v>189</v>
      </c>
      <c r="O52" s="62">
        <v>3718976</v>
      </c>
      <c r="P52" s="39">
        <v>42137</v>
      </c>
    </row>
    <row r="53" spans="10:16">
      <c r="K53" s="61"/>
      <c r="L53" s="61">
        <v>22265</v>
      </c>
      <c r="M53" s="62" t="s">
        <v>175</v>
      </c>
      <c r="N53" s="63" t="s">
        <v>192</v>
      </c>
      <c r="O53" s="62">
        <v>3718977</v>
      </c>
      <c r="P53" s="39">
        <v>42142</v>
      </c>
    </row>
    <row r="54" spans="10:16">
      <c r="K54" s="41">
        <v>1000000</v>
      </c>
      <c r="L54" s="41"/>
      <c r="M54" s="40"/>
      <c r="N54" s="58"/>
      <c r="O54" s="40"/>
    </row>
    <row r="55" spans="10:16">
      <c r="K55" s="61"/>
      <c r="L55" s="61">
        <v>70000</v>
      </c>
      <c r="M55" s="62" t="s">
        <v>197</v>
      </c>
      <c r="N55" s="63" t="s">
        <v>198</v>
      </c>
      <c r="O55" s="62">
        <v>3718978</v>
      </c>
      <c r="P55" s="39">
        <v>42142</v>
      </c>
    </row>
    <row r="56" spans="10:16">
      <c r="K56" s="61"/>
      <c r="L56" s="61">
        <v>150000</v>
      </c>
      <c r="M56" s="62" t="s">
        <v>199</v>
      </c>
      <c r="N56" s="63" t="s">
        <v>70</v>
      </c>
      <c r="O56" s="62">
        <v>3718979</v>
      </c>
      <c r="P56" s="39">
        <v>42142</v>
      </c>
    </row>
    <row r="57" spans="10:16">
      <c r="K57" s="61"/>
      <c r="L57" s="61">
        <v>200000</v>
      </c>
      <c r="M57" s="62" t="s">
        <v>202</v>
      </c>
      <c r="N57" s="63" t="s">
        <v>194</v>
      </c>
      <c r="O57" s="62">
        <v>3718980</v>
      </c>
      <c r="P57" s="39">
        <v>42164</v>
      </c>
    </row>
    <row r="58" spans="10:16">
      <c r="K58" s="41">
        <v>1500000</v>
      </c>
      <c r="L58" s="67"/>
      <c r="M58" s="40"/>
      <c r="N58" s="58"/>
      <c r="O58" s="40"/>
      <c r="P58" s="39"/>
    </row>
    <row r="59" spans="10:16">
      <c r="K59" s="61"/>
      <c r="L59" s="61">
        <v>48600</v>
      </c>
      <c r="M59" s="62" t="s">
        <v>162</v>
      </c>
      <c r="N59" s="63" t="s">
        <v>171</v>
      </c>
      <c r="O59" s="62">
        <v>3718981</v>
      </c>
      <c r="P59" s="39">
        <v>42165</v>
      </c>
    </row>
    <row r="60" spans="10:16">
      <c r="K60" s="61"/>
      <c r="L60" s="61">
        <v>132500</v>
      </c>
      <c r="M60" s="62" t="s">
        <v>166</v>
      </c>
      <c r="N60" s="63" t="s">
        <v>171</v>
      </c>
      <c r="O60" s="62">
        <v>3718982</v>
      </c>
    </row>
    <row r="61" spans="10:16">
      <c r="K61" s="61"/>
      <c r="L61" s="61">
        <v>37300</v>
      </c>
      <c r="M61" s="62" t="s">
        <v>169</v>
      </c>
      <c r="N61" s="63" t="s">
        <v>171</v>
      </c>
      <c r="O61" s="62">
        <v>3718983</v>
      </c>
    </row>
    <row r="62" spans="10:16">
      <c r="K62" s="61"/>
      <c r="L62" s="61">
        <v>148100</v>
      </c>
      <c r="M62" s="62" t="s">
        <v>203</v>
      </c>
      <c r="N62" s="63" t="s">
        <v>171</v>
      </c>
      <c r="O62" s="62">
        <v>3718984</v>
      </c>
    </row>
    <row r="63" spans="10:16">
      <c r="K63" s="61"/>
      <c r="L63" s="61">
        <v>30800</v>
      </c>
      <c r="M63" s="62" t="s">
        <v>174</v>
      </c>
      <c r="N63" s="63" t="s">
        <v>171</v>
      </c>
      <c r="O63" s="62">
        <v>3718985</v>
      </c>
    </row>
    <row r="64" spans="10:16">
      <c r="K64" s="41"/>
      <c r="L64" s="41">
        <v>45300</v>
      </c>
      <c r="M64" s="40" t="s">
        <v>204</v>
      </c>
      <c r="N64" s="58" t="s">
        <v>171</v>
      </c>
      <c r="O64" s="40">
        <v>3718986</v>
      </c>
    </row>
    <row r="65" spans="11:18">
      <c r="K65" s="61"/>
      <c r="L65" s="61">
        <v>53200</v>
      </c>
      <c r="M65" s="62" t="s">
        <v>147</v>
      </c>
      <c r="N65" s="63" t="s">
        <v>171</v>
      </c>
      <c r="O65" s="62">
        <v>3718987</v>
      </c>
    </row>
    <row r="66" spans="11:18">
      <c r="K66" s="61"/>
      <c r="L66" s="61">
        <v>21400</v>
      </c>
      <c r="M66" s="62" t="s">
        <v>150</v>
      </c>
      <c r="N66" s="63" t="s">
        <v>171</v>
      </c>
      <c r="O66" s="62">
        <v>3718989</v>
      </c>
    </row>
    <row r="67" spans="11:18">
      <c r="K67" s="61"/>
      <c r="L67" s="61">
        <v>16300</v>
      </c>
      <c r="M67" s="62" t="s">
        <v>179</v>
      </c>
      <c r="N67" s="63" t="s">
        <v>171</v>
      </c>
      <c r="O67" s="62">
        <v>3718990</v>
      </c>
    </row>
    <row r="68" spans="11:18">
      <c r="K68" s="61"/>
      <c r="L68" s="61">
        <v>29900</v>
      </c>
      <c r="M68" s="62" t="s">
        <v>178</v>
      </c>
      <c r="N68" s="63" t="s">
        <v>171</v>
      </c>
      <c r="O68" s="62">
        <v>3718991</v>
      </c>
    </row>
    <row r="69" spans="11:18">
      <c r="K69" s="61"/>
      <c r="L69" s="61">
        <v>78200</v>
      </c>
      <c r="M69" s="62" t="s">
        <v>157</v>
      </c>
      <c r="N69" s="63" t="s">
        <v>171</v>
      </c>
      <c r="O69" s="62">
        <v>3718992</v>
      </c>
    </row>
    <row r="70" spans="11:18">
      <c r="K70" s="61"/>
      <c r="L70" s="61">
        <v>25200</v>
      </c>
      <c r="M70" s="62" t="s">
        <v>158</v>
      </c>
      <c r="N70" s="63" t="s">
        <v>171</v>
      </c>
      <c r="O70" s="62">
        <v>3718993</v>
      </c>
    </row>
    <row r="71" spans="11:18">
      <c r="K71" s="61"/>
      <c r="L71" s="61">
        <v>15100</v>
      </c>
      <c r="M71" s="62" t="s">
        <v>173</v>
      </c>
      <c r="N71" s="63" t="s">
        <v>171</v>
      </c>
      <c r="O71" s="62">
        <v>3718994</v>
      </c>
    </row>
    <row r="72" spans="11:18">
      <c r="K72" s="61"/>
      <c r="L72" s="61">
        <v>18200</v>
      </c>
      <c r="M72" s="62" t="s">
        <v>170</v>
      </c>
      <c r="N72" s="63" t="s">
        <v>171</v>
      </c>
      <c r="O72" s="62">
        <v>3718995</v>
      </c>
    </row>
    <row r="73" spans="11:18">
      <c r="K73" s="61"/>
      <c r="L73" s="61">
        <v>27000</v>
      </c>
      <c r="M73" s="62" t="s">
        <v>161</v>
      </c>
      <c r="N73" s="63" t="s">
        <v>171</v>
      </c>
      <c r="O73" s="62">
        <v>3718996</v>
      </c>
    </row>
    <row r="74" spans="11:18">
      <c r="K74" s="61"/>
      <c r="L74" s="60">
        <v>22000</v>
      </c>
      <c r="M74" s="62" t="s">
        <v>172</v>
      </c>
      <c r="N74" s="63" t="s">
        <v>171</v>
      </c>
      <c r="O74" s="62">
        <v>3718997</v>
      </c>
    </row>
    <row r="75" spans="11:18">
      <c r="K75" s="61"/>
      <c r="L75" s="61">
        <v>59500</v>
      </c>
      <c r="M75" s="62" t="s">
        <v>206</v>
      </c>
      <c r="N75" s="63" t="s">
        <v>171</v>
      </c>
      <c r="O75" s="62">
        <v>3718998</v>
      </c>
      <c r="Q75" s="2"/>
    </row>
    <row r="76" spans="11:18">
      <c r="K76" s="61"/>
      <c r="L76" s="61">
        <v>41800</v>
      </c>
      <c r="M76" s="62" t="s">
        <v>150</v>
      </c>
      <c r="N76" s="63" t="s">
        <v>171</v>
      </c>
      <c r="O76" s="62">
        <v>3718999</v>
      </c>
    </row>
    <row r="77" spans="11:18">
      <c r="K77" s="61"/>
      <c r="L77" s="61">
        <v>22200</v>
      </c>
      <c r="M77" s="62" t="s">
        <v>207</v>
      </c>
      <c r="N77" s="63" t="s">
        <v>171</v>
      </c>
      <c r="O77" s="62">
        <v>3719000</v>
      </c>
    </row>
    <row r="78" spans="11:18">
      <c r="K78" s="41"/>
      <c r="L78" s="41">
        <v>26400</v>
      </c>
      <c r="M78" s="40" t="s">
        <v>179</v>
      </c>
      <c r="N78" s="58" t="s">
        <v>171</v>
      </c>
      <c r="O78" s="40">
        <v>3719001</v>
      </c>
    </row>
    <row r="79" spans="11:18">
      <c r="K79" s="61"/>
      <c r="L79" s="61">
        <v>16900</v>
      </c>
      <c r="M79" s="62" t="s">
        <v>163</v>
      </c>
      <c r="N79" s="63" t="s">
        <v>171</v>
      </c>
      <c r="O79" s="62">
        <v>3719002</v>
      </c>
      <c r="Q79" s="2"/>
      <c r="R79" s="2"/>
    </row>
    <row r="80" spans="11:18">
      <c r="K80" s="61"/>
      <c r="L80" s="61">
        <v>139500</v>
      </c>
      <c r="M80" s="62" t="s">
        <v>152</v>
      </c>
      <c r="N80" s="63" t="s">
        <v>171</v>
      </c>
      <c r="O80" s="62">
        <v>3719003</v>
      </c>
    </row>
    <row r="81" spans="11:15">
      <c r="K81" s="41"/>
      <c r="L81" s="41">
        <v>34300</v>
      </c>
      <c r="M81" s="40" t="s">
        <v>148</v>
      </c>
      <c r="N81" s="58" t="s">
        <v>171</v>
      </c>
      <c r="O81" s="40">
        <v>3719004</v>
      </c>
    </row>
    <row r="82" spans="11:15">
      <c r="K82" s="61"/>
      <c r="L82" s="61">
        <v>45300</v>
      </c>
      <c r="M82" s="62" t="s">
        <v>170</v>
      </c>
      <c r="N82" s="63" t="s">
        <v>171</v>
      </c>
      <c r="O82" s="62">
        <v>3719005</v>
      </c>
    </row>
    <row r="83" spans="11:15">
      <c r="K83" s="41"/>
      <c r="L83" s="41">
        <v>61100</v>
      </c>
      <c r="M83" s="40" t="s">
        <v>168</v>
      </c>
      <c r="N83" s="58" t="s">
        <v>171</v>
      </c>
      <c r="O83" s="40">
        <v>3719006</v>
      </c>
    </row>
    <row r="84" spans="11:15">
      <c r="K84" s="41"/>
      <c r="L84" s="41">
        <v>45200</v>
      </c>
      <c r="M84" s="40" t="s">
        <v>177</v>
      </c>
      <c r="N84" s="58" t="s">
        <v>171</v>
      </c>
      <c r="O84" s="40">
        <v>3719007</v>
      </c>
    </row>
    <row r="85" spans="11:15">
      <c r="K85" s="41"/>
      <c r="L85" s="41">
        <v>84700</v>
      </c>
      <c r="M85" s="40" t="s">
        <v>157</v>
      </c>
      <c r="N85" s="58" t="s">
        <v>171</v>
      </c>
      <c r="O85" s="40">
        <v>3719008</v>
      </c>
    </row>
    <row r="86" spans="11:15">
      <c r="K86" s="61"/>
      <c r="L86" s="61">
        <v>50700</v>
      </c>
      <c r="M86" s="62" t="s">
        <v>208</v>
      </c>
      <c r="N86" s="63" t="s">
        <v>171</v>
      </c>
      <c r="O86" s="62">
        <v>3719009</v>
      </c>
    </row>
    <row r="87" spans="11:15">
      <c r="K87" s="41"/>
      <c r="L87" s="41">
        <v>22700</v>
      </c>
      <c r="M87" s="40" t="s">
        <v>169</v>
      </c>
      <c r="N87" s="58" t="s">
        <v>171</v>
      </c>
      <c r="O87" s="40">
        <v>3719010</v>
      </c>
    </row>
    <row r="88" spans="11:15">
      <c r="K88" s="61"/>
      <c r="L88" s="61">
        <v>18700</v>
      </c>
      <c r="M88" s="62" t="s">
        <v>162</v>
      </c>
      <c r="N88" s="63" t="s">
        <v>171</v>
      </c>
      <c r="O88" s="62">
        <v>4541496</v>
      </c>
    </row>
    <row r="89" spans="11:15">
      <c r="K89" s="61"/>
      <c r="L89" s="61">
        <v>18900</v>
      </c>
      <c r="M89" s="62" t="s">
        <v>178</v>
      </c>
      <c r="N89" s="63" t="s">
        <v>171</v>
      </c>
      <c r="O89" s="62">
        <v>4541497</v>
      </c>
    </row>
    <row r="90" spans="11:15">
      <c r="K90" s="61"/>
      <c r="L90" s="61">
        <v>22400</v>
      </c>
      <c r="M90" s="62" t="s">
        <v>172</v>
      </c>
      <c r="N90" s="63" t="s">
        <v>171</v>
      </c>
      <c r="O90" s="62">
        <v>4541498</v>
      </c>
    </row>
    <row r="91" spans="11:15">
      <c r="K91" s="61"/>
      <c r="L91" s="61">
        <v>105700</v>
      </c>
      <c r="M91" s="62" t="s">
        <v>173</v>
      </c>
      <c r="N91" s="62" t="s">
        <v>171</v>
      </c>
      <c r="O91" s="62">
        <v>4541499</v>
      </c>
    </row>
    <row r="92" spans="11:15">
      <c r="K92" s="61"/>
      <c r="L92" s="61">
        <v>220000</v>
      </c>
      <c r="M92" s="62" t="s">
        <v>182</v>
      </c>
      <c r="N92" s="62" t="s">
        <v>198</v>
      </c>
      <c r="O92" s="62">
        <v>4541500</v>
      </c>
    </row>
    <row r="93" spans="11:15">
      <c r="K93" s="61"/>
      <c r="L93" s="61">
        <v>19600</v>
      </c>
      <c r="M93" s="62" t="s">
        <v>204</v>
      </c>
      <c r="N93" s="62" t="s">
        <v>171</v>
      </c>
      <c r="O93" s="62">
        <v>4541501</v>
      </c>
    </row>
    <row r="94" spans="11:15">
      <c r="K94" s="41"/>
      <c r="L94" s="41">
        <v>22600</v>
      </c>
      <c r="M94" s="40" t="s">
        <v>157</v>
      </c>
      <c r="N94" s="40" t="s">
        <v>171</v>
      </c>
      <c r="O94" s="40">
        <v>4541502</v>
      </c>
    </row>
    <row r="95" spans="11:15">
      <c r="K95" s="41">
        <v>1500000</v>
      </c>
      <c r="L95" s="41">
        <v>400000</v>
      </c>
      <c r="M95" s="40" t="s">
        <v>214</v>
      </c>
      <c r="N95" s="40" t="s">
        <v>194</v>
      </c>
      <c r="O95" s="40">
        <v>4541503</v>
      </c>
    </row>
    <row r="96" spans="11:15">
      <c r="K96" s="41"/>
      <c r="L96" s="41">
        <v>23200</v>
      </c>
      <c r="M96" s="40" t="s">
        <v>154</v>
      </c>
      <c r="N96" s="40" t="s">
        <v>171</v>
      </c>
      <c r="O96" s="40">
        <v>4541504</v>
      </c>
    </row>
    <row r="97" spans="1:15">
      <c r="K97" s="41"/>
      <c r="L97" s="41">
        <v>21300</v>
      </c>
      <c r="M97" s="40" t="s">
        <v>158</v>
      </c>
      <c r="N97" s="40" t="s">
        <v>171</v>
      </c>
      <c r="O97" s="40">
        <v>4541505</v>
      </c>
    </row>
    <row r="98" spans="1:15">
      <c r="K98" s="41"/>
      <c r="L98" s="41">
        <v>101300</v>
      </c>
      <c r="M98" s="40" t="s">
        <v>203</v>
      </c>
      <c r="N98" s="40" t="s">
        <v>171</v>
      </c>
      <c r="O98" s="40">
        <v>4541506</v>
      </c>
    </row>
    <row r="99" spans="1:15">
      <c r="K99" s="41"/>
      <c r="L99" s="41">
        <v>21600</v>
      </c>
      <c r="M99" s="40" t="s">
        <v>215</v>
      </c>
      <c r="N99" s="40" t="s">
        <v>171</v>
      </c>
      <c r="O99" s="40">
        <v>4541507</v>
      </c>
    </row>
    <row r="100" spans="1:15">
      <c r="K100" s="41"/>
      <c r="L100" s="41">
        <v>700000</v>
      </c>
      <c r="M100" s="40" t="s">
        <v>170</v>
      </c>
      <c r="N100" s="40" t="s">
        <v>216</v>
      </c>
      <c r="O100" s="40">
        <v>4541508</v>
      </c>
    </row>
    <row r="101" spans="1:15">
      <c r="K101" s="61"/>
      <c r="L101" s="61">
        <v>500000</v>
      </c>
      <c r="M101" s="62" t="s">
        <v>307</v>
      </c>
      <c r="N101" s="62" t="s">
        <v>308</v>
      </c>
      <c r="O101" s="62">
        <v>451509</v>
      </c>
    </row>
    <row r="102" spans="1:15" ht="15.75" customHeight="1"/>
    <row r="103" spans="1:15">
      <c r="J103" s="9" t="s">
        <v>186</v>
      </c>
      <c r="K103" s="38">
        <f>SUM(K4:K102)</f>
        <v>9000000</v>
      </c>
      <c r="L103" s="38">
        <f>SUM(L5:L102)</f>
        <v>8976542</v>
      </c>
      <c r="M103" s="2"/>
      <c r="N103">
        <v>823458</v>
      </c>
      <c r="O103" s="68"/>
    </row>
    <row r="104" spans="1:15">
      <c r="J104" s="9" t="s">
        <v>187</v>
      </c>
      <c r="K104" s="38"/>
      <c r="L104" s="38">
        <f>K103-L103</f>
        <v>23458</v>
      </c>
    </row>
    <row r="106" spans="1:15">
      <c r="A106" s="42" t="s">
        <v>327</v>
      </c>
      <c r="B106" s="52"/>
      <c r="C106" s="52"/>
      <c r="M106" s="2"/>
    </row>
    <row r="107" spans="1:15">
      <c r="M107" s="2"/>
      <c r="N107" s="2"/>
    </row>
  </sheetData>
  <mergeCells count="2">
    <mergeCell ref="K2:N2"/>
    <mergeCell ref="I9:I1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140"/>
  <sheetViews>
    <sheetView workbookViewId="0">
      <selection activeCell="B96" sqref="B96"/>
    </sheetView>
  </sheetViews>
  <sheetFormatPr baseColWidth="10" defaultRowHeight="12.75"/>
  <cols>
    <col min="1" max="1" width="3.28515625" style="117" customWidth="1"/>
    <col min="2" max="2" width="29.85546875" style="119" customWidth="1"/>
    <col min="3" max="3" width="2.140625" style="119" customWidth="1"/>
    <col min="4" max="4" width="11.140625" style="119" customWidth="1"/>
    <col min="5" max="5" width="3.5703125" style="119" customWidth="1"/>
    <col min="6" max="6" width="13.28515625" style="129" customWidth="1"/>
    <col min="7" max="7" width="2.5703125" style="119" customWidth="1"/>
    <col min="8" max="8" width="12.7109375" style="119" customWidth="1"/>
    <col min="9" max="9" width="10.5703125" style="119" customWidth="1"/>
    <col min="10" max="15" width="11.5703125" style="119" customWidth="1"/>
    <col min="16" max="16" width="12.28515625" style="119" bestFit="1" customWidth="1"/>
    <col min="17" max="17" width="14.5703125" style="120" customWidth="1"/>
    <col min="18" max="18" width="20.28515625" style="120" customWidth="1"/>
    <col min="19" max="19" width="20.85546875" style="120" customWidth="1"/>
    <col min="20" max="20" width="11.42578125" style="117"/>
    <col min="21" max="21" width="12.5703125" style="119" customWidth="1"/>
    <col min="22" max="22" width="12.85546875" style="119" bestFit="1" customWidth="1"/>
    <col min="23" max="23" width="11.42578125" style="119"/>
    <col min="24" max="24" width="16.7109375" style="119" customWidth="1"/>
    <col min="25" max="25" width="12.85546875" style="119" bestFit="1" customWidth="1"/>
    <col min="26" max="27" width="11.42578125" style="119"/>
    <col min="28" max="16384" width="11.42578125" style="117"/>
  </cols>
  <sheetData>
    <row r="1" spans="1:8">
      <c r="B1" s="118" t="s">
        <v>263</v>
      </c>
      <c r="C1" s="118"/>
      <c r="D1" s="118"/>
      <c r="E1" s="118"/>
    </row>
    <row r="2" spans="1:8">
      <c r="B2" s="118" t="s">
        <v>218</v>
      </c>
      <c r="C2" s="118"/>
      <c r="D2" s="118"/>
      <c r="E2" s="118"/>
    </row>
    <row r="3" spans="1:8" ht="13.5" thickBot="1"/>
    <row r="4" spans="1:8" ht="13.5" thickBot="1">
      <c r="A4" s="74"/>
      <c r="B4" s="75" t="s">
        <v>219</v>
      </c>
      <c r="C4" s="76"/>
      <c r="D4" s="76"/>
      <c r="E4" s="77"/>
      <c r="F4" s="142" t="s">
        <v>5</v>
      </c>
      <c r="G4" s="75"/>
      <c r="H4" s="77" t="s">
        <v>6</v>
      </c>
    </row>
    <row r="5" spans="1:8" ht="15">
      <c r="A5" s="74">
        <v>1</v>
      </c>
      <c r="B5" s="158" t="s">
        <v>220</v>
      </c>
      <c r="C5" s="71"/>
      <c r="D5" s="78" t="s">
        <v>264</v>
      </c>
      <c r="E5" s="71"/>
      <c r="F5" s="192">
        <v>6302874</v>
      </c>
      <c r="G5" s="126"/>
      <c r="H5" s="155"/>
    </row>
    <row r="6" spans="1:8" ht="15">
      <c r="A6" s="74">
        <v>2</v>
      </c>
      <c r="B6" s="156" t="s">
        <v>221</v>
      </c>
      <c r="C6" s="71"/>
      <c r="D6" s="71"/>
      <c r="E6" s="79"/>
      <c r="F6" s="193">
        <v>7316301</v>
      </c>
      <c r="G6" s="81"/>
      <c r="H6" s="157"/>
    </row>
    <row r="7" spans="1:8" ht="15">
      <c r="A7" s="74">
        <v>3</v>
      </c>
      <c r="B7" s="156" t="s">
        <v>266</v>
      </c>
      <c r="C7" s="71"/>
      <c r="D7" s="71"/>
      <c r="E7" s="79"/>
      <c r="F7" s="193">
        <v>214092</v>
      </c>
      <c r="G7" s="81"/>
      <c r="H7" s="157"/>
    </row>
    <row r="8" spans="1:8">
      <c r="A8" s="74">
        <v>4</v>
      </c>
      <c r="B8" s="159" t="s">
        <v>299</v>
      </c>
      <c r="C8" s="71"/>
      <c r="D8" s="71"/>
      <c r="E8" s="79"/>
      <c r="F8" s="194">
        <v>62385</v>
      </c>
      <c r="G8" s="81"/>
      <c r="H8" s="157"/>
    </row>
    <row r="9" spans="1:8">
      <c r="A9" s="74">
        <v>5</v>
      </c>
      <c r="B9" s="156" t="s">
        <v>289</v>
      </c>
      <c r="C9" s="71"/>
      <c r="D9" s="71"/>
      <c r="E9" s="79"/>
      <c r="F9" s="195">
        <v>13229800</v>
      </c>
      <c r="G9" s="81"/>
      <c r="H9" s="157"/>
    </row>
    <row r="10" spans="1:8">
      <c r="A10" s="74">
        <v>6</v>
      </c>
      <c r="B10" s="156" t="s">
        <v>223</v>
      </c>
      <c r="C10" s="73"/>
      <c r="D10" s="73"/>
      <c r="E10" s="80"/>
      <c r="F10" s="195">
        <v>5000000</v>
      </c>
      <c r="G10" s="81"/>
      <c r="H10" s="157"/>
    </row>
    <row r="11" spans="1:8">
      <c r="A11" s="74">
        <v>7</v>
      </c>
      <c r="B11" s="156" t="s">
        <v>311</v>
      </c>
      <c r="C11" s="73"/>
      <c r="D11" s="73"/>
      <c r="E11" s="80"/>
      <c r="F11" s="195">
        <v>500000</v>
      </c>
      <c r="G11" s="81"/>
      <c r="H11" s="157"/>
    </row>
    <row r="12" spans="1:8">
      <c r="A12" s="74">
        <v>8</v>
      </c>
      <c r="B12" s="113" t="s">
        <v>224</v>
      </c>
      <c r="C12" s="71"/>
      <c r="D12" s="71"/>
      <c r="E12" s="79"/>
      <c r="F12" s="195"/>
      <c r="G12" s="81"/>
      <c r="H12" s="157">
        <v>12181300</v>
      </c>
    </row>
    <row r="13" spans="1:8">
      <c r="A13" s="74">
        <v>9</v>
      </c>
      <c r="B13" s="113" t="s">
        <v>290</v>
      </c>
      <c r="C13" s="73"/>
      <c r="D13" s="73"/>
      <c r="E13" s="80"/>
      <c r="F13" s="196"/>
      <c r="G13" s="81"/>
      <c r="H13" s="157">
        <v>1368182</v>
      </c>
    </row>
    <row r="14" spans="1:8">
      <c r="A14" s="74">
        <v>10</v>
      </c>
      <c r="B14" s="113" t="s">
        <v>225</v>
      </c>
      <c r="C14" s="73"/>
      <c r="D14" s="73"/>
      <c r="E14" s="80"/>
      <c r="F14" s="195"/>
      <c r="G14" s="81"/>
      <c r="H14" s="157">
        <v>7600000</v>
      </c>
    </row>
    <row r="15" spans="1:8">
      <c r="A15" s="74">
        <v>11</v>
      </c>
      <c r="B15" s="113" t="s">
        <v>296</v>
      </c>
      <c r="C15" s="73"/>
      <c r="D15" s="73"/>
      <c r="E15" s="80"/>
      <c r="F15" s="195"/>
      <c r="G15" s="81"/>
      <c r="H15" s="157">
        <v>3000000</v>
      </c>
    </row>
    <row r="16" spans="1:8">
      <c r="A16" s="74">
        <v>12</v>
      </c>
      <c r="B16" s="113" t="s">
        <v>294</v>
      </c>
      <c r="C16" s="73"/>
      <c r="D16" s="73"/>
      <c r="E16" s="80"/>
      <c r="F16" s="195"/>
      <c r="G16" s="81"/>
      <c r="H16" s="157">
        <v>1902938</v>
      </c>
    </row>
    <row r="17" spans="1:8">
      <c r="A17" s="74">
        <v>13</v>
      </c>
      <c r="B17" s="113" t="s">
        <v>297</v>
      </c>
      <c r="C17" s="73"/>
      <c r="D17" s="73"/>
      <c r="E17" s="80"/>
      <c r="F17" s="195"/>
      <c r="G17" s="81"/>
      <c r="H17" s="157">
        <v>94200</v>
      </c>
    </row>
    <row r="18" spans="1:8">
      <c r="A18" s="74">
        <v>14</v>
      </c>
      <c r="B18" s="113" t="s">
        <v>295</v>
      </c>
      <c r="C18" s="73"/>
      <c r="D18" s="73"/>
      <c r="E18" s="80"/>
      <c r="F18" s="195"/>
      <c r="G18" s="81"/>
      <c r="H18" s="157">
        <v>225000</v>
      </c>
    </row>
    <row r="19" spans="1:8" ht="13.5" thickBot="1">
      <c r="A19" s="74">
        <v>15</v>
      </c>
      <c r="B19" s="156" t="s">
        <v>306</v>
      </c>
      <c r="C19" s="71"/>
      <c r="D19" s="71"/>
      <c r="E19" s="71"/>
      <c r="F19" s="197"/>
      <c r="G19" s="71"/>
      <c r="H19" s="176">
        <v>500000</v>
      </c>
    </row>
    <row r="20" spans="1:8" ht="13.5" thickBot="1">
      <c r="A20" s="74">
        <v>16</v>
      </c>
      <c r="B20" s="82" t="s">
        <v>226</v>
      </c>
      <c r="C20" s="83"/>
      <c r="D20" s="83"/>
      <c r="E20" s="83"/>
      <c r="F20" s="169">
        <f>SUM(F5:F18)</f>
        <v>32625452</v>
      </c>
      <c r="G20" s="168"/>
      <c r="H20" s="149">
        <f>SUM(H5:H19)</f>
        <v>26871620</v>
      </c>
    </row>
    <row r="21" spans="1:8" ht="13.5" thickBot="1">
      <c r="A21" s="74">
        <v>17</v>
      </c>
      <c r="B21" s="82" t="s">
        <v>54</v>
      </c>
      <c r="C21" s="83"/>
      <c r="D21" s="83"/>
      <c r="E21" s="83"/>
      <c r="F21" s="169"/>
      <c r="G21" s="168"/>
      <c r="H21" s="149">
        <f>F20-H20</f>
        <v>5753832</v>
      </c>
    </row>
    <row r="22" spans="1:8" ht="13.5" thickBot="1">
      <c r="A22" s="74">
        <v>18</v>
      </c>
      <c r="B22" s="71"/>
      <c r="C22" s="71"/>
      <c r="D22" s="160"/>
      <c r="E22" s="71"/>
      <c r="F22" s="132"/>
      <c r="G22" s="84"/>
      <c r="H22" s="73"/>
    </row>
    <row r="23" spans="1:8">
      <c r="A23" s="74">
        <v>19</v>
      </c>
      <c r="B23" s="161" t="s">
        <v>227</v>
      </c>
      <c r="C23" s="152"/>
      <c r="D23" s="153" t="s">
        <v>264</v>
      </c>
      <c r="E23" s="162"/>
      <c r="F23" s="163">
        <v>1909406</v>
      </c>
      <c r="G23" s="164"/>
      <c r="H23" s="155"/>
    </row>
    <row r="24" spans="1:8">
      <c r="A24" s="74">
        <v>20</v>
      </c>
      <c r="B24" s="165" t="s">
        <v>228</v>
      </c>
      <c r="C24" s="71"/>
      <c r="D24" s="71"/>
      <c r="E24" s="79"/>
      <c r="F24" s="131">
        <v>11235350</v>
      </c>
      <c r="G24" s="81"/>
      <c r="H24" s="157"/>
    </row>
    <row r="25" spans="1:8">
      <c r="A25" s="74">
        <v>21</v>
      </c>
      <c r="B25" s="166" t="s">
        <v>229</v>
      </c>
      <c r="C25" s="85"/>
      <c r="D25" s="85"/>
      <c r="E25" s="86"/>
      <c r="F25" s="130">
        <v>0</v>
      </c>
      <c r="G25" s="87"/>
      <c r="H25" s="157"/>
    </row>
    <row r="26" spans="1:8">
      <c r="A26" s="74">
        <v>22</v>
      </c>
      <c r="B26" s="166" t="s">
        <v>230</v>
      </c>
      <c r="C26" s="73"/>
      <c r="D26" s="73"/>
      <c r="E26" s="80"/>
      <c r="F26" s="136" t="s">
        <v>267</v>
      </c>
      <c r="G26" s="87"/>
      <c r="H26" s="157"/>
    </row>
    <row r="27" spans="1:8">
      <c r="A27" s="74">
        <v>23</v>
      </c>
      <c r="B27" s="166" t="s">
        <v>231</v>
      </c>
      <c r="C27" s="73"/>
      <c r="D27" s="73"/>
      <c r="E27" s="80"/>
      <c r="F27" s="130">
        <v>0</v>
      </c>
      <c r="G27" s="87"/>
      <c r="H27" s="157"/>
    </row>
    <row r="28" spans="1:8">
      <c r="A28" s="74">
        <v>24</v>
      </c>
      <c r="B28" s="165" t="s">
        <v>232</v>
      </c>
      <c r="C28" s="71"/>
      <c r="D28" s="71"/>
      <c r="E28" s="79"/>
      <c r="F28" s="131"/>
      <c r="G28" s="81"/>
      <c r="H28" s="157">
        <v>7519000</v>
      </c>
    </row>
    <row r="29" spans="1:8">
      <c r="A29" s="74">
        <v>25</v>
      </c>
      <c r="B29" s="165" t="s">
        <v>233</v>
      </c>
      <c r="C29" s="71"/>
      <c r="D29" s="71"/>
      <c r="E29" s="79"/>
      <c r="F29" s="136"/>
      <c r="G29" s="81"/>
      <c r="H29" s="157">
        <v>5000000</v>
      </c>
    </row>
    <row r="30" spans="1:8" ht="13.5" thickBot="1">
      <c r="A30" s="74">
        <v>26</v>
      </c>
      <c r="B30" s="167" t="s">
        <v>234</v>
      </c>
      <c r="C30" s="71"/>
      <c r="D30" s="71"/>
      <c r="E30" s="79"/>
      <c r="F30" s="131"/>
      <c r="G30" s="81"/>
      <c r="H30" s="157">
        <v>31721</v>
      </c>
    </row>
    <row r="31" spans="1:8" ht="13.5" thickBot="1">
      <c r="A31" s="74">
        <v>27</v>
      </c>
      <c r="B31" s="82" t="s">
        <v>235</v>
      </c>
      <c r="C31" s="83"/>
      <c r="D31" s="83"/>
      <c r="E31" s="83"/>
      <c r="F31" s="169">
        <f>SUM(F23:F30)</f>
        <v>13144756</v>
      </c>
      <c r="G31" s="168"/>
      <c r="H31" s="149">
        <f>SUM(H28:H30)</f>
        <v>12550721</v>
      </c>
    </row>
    <row r="32" spans="1:8" ht="13.5" thickBot="1">
      <c r="A32" s="74">
        <v>28</v>
      </c>
      <c r="B32" s="82" t="s">
        <v>54</v>
      </c>
      <c r="C32" s="83"/>
      <c r="D32" s="83"/>
      <c r="E32" s="83"/>
      <c r="F32" s="169"/>
      <c r="G32" s="168"/>
      <c r="H32" s="149">
        <f>F31-H31</f>
        <v>594035</v>
      </c>
    </row>
    <row r="33" spans="1:15" ht="13.5" thickBot="1">
      <c r="A33" s="74">
        <v>29</v>
      </c>
      <c r="C33" s="71"/>
      <c r="D33" s="71"/>
      <c r="E33" s="71"/>
      <c r="F33" s="132"/>
      <c r="G33" s="84"/>
      <c r="H33" s="73"/>
    </row>
    <row r="34" spans="1:15">
      <c r="A34" s="74">
        <v>30</v>
      </c>
      <c r="B34" s="191" t="s">
        <v>236</v>
      </c>
      <c r="C34" s="152"/>
      <c r="D34" s="153" t="s">
        <v>264</v>
      </c>
      <c r="E34" s="152"/>
      <c r="F34" s="154">
        <v>1039725</v>
      </c>
      <c r="G34" s="99"/>
      <c r="H34" s="155"/>
    </row>
    <row r="35" spans="1:15">
      <c r="A35" s="74">
        <v>31</v>
      </c>
      <c r="B35" s="156" t="s">
        <v>237</v>
      </c>
      <c r="C35" s="71"/>
      <c r="D35" s="71"/>
      <c r="E35" s="71"/>
      <c r="F35" s="131">
        <v>1469657</v>
      </c>
      <c r="G35" s="84"/>
      <c r="H35" s="157"/>
    </row>
    <row r="36" spans="1:15">
      <c r="A36" s="74">
        <v>32</v>
      </c>
      <c r="B36" s="156" t="s">
        <v>238</v>
      </c>
      <c r="C36" s="71"/>
      <c r="D36" s="71"/>
      <c r="E36" s="71"/>
      <c r="F36" s="131">
        <v>27658</v>
      </c>
      <c r="G36" s="84"/>
      <c r="H36" s="157"/>
    </row>
    <row r="37" spans="1:15">
      <c r="A37" s="74">
        <v>33</v>
      </c>
      <c r="B37" s="159" t="s">
        <v>299</v>
      </c>
      <c r="C37" s="71"/>
      <c r="D37" s="71"/>
      <c r="E37" s="71"/>
      <c r="F37" s="131">
        <v>12347</v>
      </c>
      <c r="G37" s="84"/>
      <c r="H37" s="157"/>
    </row>
    <row r="38" spans="1:15">
      <c r="A38" s="74">
        <v>34</v>
      </c>
      <c r="B38" s="156" t="s">
        <v>301</v>
      </c>
      <c r="C38" s="71"/>
      <c r="D38" s="71"/>
      <c r="E38" s="71"/>
      <c r="F38" s="131">
        <v>4092</v>
      </c>
      <c r="G38" s="84"/>
      <c r="H38" s="157"/>
    </row>
    <row r="39" spans="1:15">
      <c r="A39" s="74">
        <v>35</v>
      </c>
      <c r="B39" s="156" t="s">
        <v>278</v>
      </c>
      <c r="C39" s="71"/>
      <c r="D39" s="71"/>
      <c r="E39" s="71"/>
      <c r="F39" s="131"/>
      <c r="G39" s="84"/>
      <c r="H39" s="157">
        <v>387415</v>
      </c>
    </row>
    <row r="40" spans="1:15">
      <c r="A40" s="74">
        <v>36</v>
      </c>
      <c r="B40" s="156" t="s">
        <v>239</v>
      </c>
      <c r="C40" s="71"/>
      <c r="D40" s="71"/>
      <c r="E40" s="71"/>
      <c r="F40" s="131"/>
      <c r="G40" s="84"/>
      <c r="H40" s="157">
        <v>62247</v>
      </c>
    </row>
    <row r="41" spans="1:15">
      <c r="A41" s="74">
        <v>37</v>
      </c>
      <c r="B41" s="156" t="s">
        <v>279</v>
      </c>
      <c r="C41" s="71"/>
      <c r="D41" s="71"/>
      <c r="E41" s="71"/>
      <c r="F41" s="131"/>
      <c r="G41" s="84"/>
      <c r="H41" s="157">
        <v>227440</v>
      </c>
    </row>
    <row r="42" spans="1:15">
      <c r="A42" s="74">
        <v>38</v>
      </c>
      <c r="B42" s="156" t="s">
        <v>240</v>
      </c>
      <c r="C42" s="71"/>
      <c r="D42" s="71"/>
      <c r="E42" s="71"/>
      <c r="F42" s="131"/>
      <c r="G42" s="84"/>
      <c r="H42" s="157">
        <v>412761</v>
      </c>
    </row>
    <row r="43" spans="1:15">
      <c r="A43" s="74">
        <v>39</v>
      </c>
      <c r="B43" s="156" t="s">
        <v>241</v>
      </c>
      <c r="C43" s="71"/>
      <c r="D43" s="71"/>
      <c r="E43" s="71"/>
      <c r="F43" s="131"/>
      <c r="G43" s="84"/>
      <c r="H43" s="157">
        <v>205400</v>
      </c>
    </row>
    <row r="44" spans="1:15" ht="28.5" customHeight="1" thickBot="1">
      <c r="A44" s="74">
        <v>40</v>
      </c>
      <c r="B44" s="266" t="s">
        <v>300</v>
      </c>
      <c r="C44" s="267"/>
      <c r="D44" s="267"/>
      <c r="E44" s="267"/>
      <c r="F44" s="131"/>
      <c r="G44" s="84"/>
      <c r="H44" s="157">
        <v>39000</v>
      </c>
    </row>
    <row r="45" spans="1:15" ht="13.5" thickBot="1">
      <c r="A45" s="74">
        <v>41</v>
      </c>
      <c r="B45" s="82" t="s">
        <v>235</v>
      </c>
      <c r="C45" s="83"/>
      <c r="D45" s="83"/>
      <c r="E45" s="83"/>
      <c r="F45" s="169">
        <f>SUM(F34:F44)</f>
        <v>2553479</v>
      </c>
      <c r="G45" s="168"/>
      <c r="H45" s="149">
        <f>SUM(H34:H44)</f>
        <v>1334263</v>
      </c>
    </row>
    <row r="46" spans="1:15" ht="13.5" thickBot="1">
      <c r="A46" s="74">
        <v>42</v>
      </c>
      <c r="B46" s="82" t="s">
        <v>54</v>
      </c>
      <c r="C46" s="83"/>
      <c r="D46" s="83"/>
      <c r="E46" s="83"/>
      <c r="F46" s="169"/>
      <c r="G46" s="168"/>
      <c r="H46" s="149">
        <f>F45-H45</f>
        <v>1219216</v>
      </c>
    </row>
    <row r="47" spans="1:15" ht="13.5" thickBot="1">
      <c r="A47" s="74">
        <v>43</v>
      </c>
      <c r="B47" s="71"/>
      <c r="C47" s="71"/>
      <c r="D47" s="71"/>
      <c r="E47" s="71"/>
      <c r="F47" s="132"/>
      <c r="G47" s="84"/>
      <c r="H47" s="73"/>
    </row>
    <row r="48" spans="1:15" ht="13.5" thickBot="1">
      <c r="A48" s="74">
        <v>44</v>
      </c>
      <c r="B48" s="82" t="s">
        <v>242</v>
      </c>
      <c r="C48" s="83"/>
      <c r="D48" s="83"/>
      <c r="E48" s="83"/>
      <c r="F48" s="169">
        <f>F20+F31+F45</f>
        <v>48323687</v>
      </c>
      <c r="G48" s="168"/>
      <c r="H48" s="149">
        <f>H20+H31+H45</f>
        <v>40756604</v>
      </c>
      <c r="I48" s="121"/>
      <c r="J48" s="121"/>
      <c r="K48" s="121"/>
      <c r="L48" s="121"/>
      <c r="M48" s="121"/>
      <c r="N48" s="121"/>
      <c r="O48" s="121"/>
    </row>
    <row r="49" spans="1:11" ht="13.5" thickBot="1">
      <c r="A49" s="74">
        <v>45</v>
      </c>
      <c r="B49" s="82" t="s">
        <v>243</v>
      </c>
      <c r="C49" s="83"/>
      <c r="D49" s="83"/>
      <c r="E49" s="83"/>
      <c r="F49" s="171"/>
      <c r="G49" s="83"/>
      <c r="H49" s="149">
        <f>F48-H48</f>
        <v>7567083</v>
      </c>
    </row>
    <row r="50" spans="1:11" ht="13.5" thickBot="1">
      <c r="A50" s="74">
        <v>46</v>
      </c>
      <c r="B50" s="90" t="s">
        <v>244</v>
      </c>
      <c r="C50" s="91"/>
      <c r="D50" s="91"/>
      <c r="E50" s="91"/>
      <c r="F50" s="172">
        <f>SUM(F48:F49)</f>
        <v>48323687</v>
      </c>
      <c r="G50" s="170"/>
      <c r="H50" s="149">
        <f>SUM(H48:H49)</f>
        <v>48323687</v>
      </c>
    </row>
    <row r="51" spans="1:11" ht="4.5" customHeight="1">
      <c r="A51" s="89"/>
      <c r="B51" s="92"/>
      <c r="C51" s="92"/>
      <c r="D51" s="92"/>
      <c r="E51" s="92"/>
      <c r="F51" s="133"/>
      <c r="G51" s="93"/>
      <c r="H51" s="72"/>
    </row>
    <row r="52" spans="1:11">
      <c r="A52" s="89"/>
      <c r="B52" s="122" t="s">
        <v>245</v>
      </c>
      <c r="C52" s="122"/>
      <c r="D52" s="122"/>
      <c r="E52" s="122"/>
      <c r="F52" s="134"/>
      <c r="G52" s="117"/>
    </row>
    <row r="53" spans="1:11" ht="6.75" customHeight="1" thickBot="1">
      <c r="B53" s="117"/>
      <c r="C53" s="117"/>
      <c r="D53" s="117"/>
      <c r="E53" s="117"/>
      <c r="F53" s="134"/>
      <c r="G53" s="117"/>
    </row>
    <row r="54" spans="1:11">
      <c r="B54" s="94" t="s">
        <v>333</v>
      </c>
      <c r="C54" s="95" t="s">
        <v>246</v>
      </c>
      <c r="D54" s="95">
        <v>5753832</v>
      </c>
      <c r="E54" s="143"/>
      <c r="F54" s="219" t="s">
        <v>331</v>
      </c>
      <c r="G54" s="220" t="s">
        <v>246</v>
      </c>
      <c r="H54" s="220">
        <v>212558</v>
      </c>
    </row>
    <row r="55" spans="1:11">
      <c r="B55" s="96" t="s">
        <v>334</v>
      </c>
      <c r="C55" s="97" t="s">
        <v>246</v>
      </c>
      <c r="D55" s="97">
        <v>594035</v>
      </c>
      <c r="E55" s="144"/>
      <c r="F55" s="174" t="s">
        <v>332</v>
      </c>
      <c r="G55" s="97" t="s">
        <v>246</v>
      </c>
      <c r="H55" s="97">
        <v>6962611</v>
      </c>
    </row>
    <row r="56" spans="1:11">
      <c r="B56" s="173" t="s">
        <v>335</v>
      </c>
      <c r="C56" s="148" t="s">
        <v>246</v>
      </c>
      <c r="D56" s="148">
        <v>1219216</v>
      </c>
      <c r="E56" s="88"/>
      <c r="F56" s="175" t="s">
        <v>257</v>
      </c>
      <c r="G56" s="148" t="s">
        <v>246</v>
      </c>
      <c r="H56" s="218">
        <v>581014</v>
      </c>
      <c r="K56" s="123"/>
    </row>
    <row r="57" spans="1:11" ht="13.5" thickBot="1">
      <c r="B57" s="221" t="s">
        <v>330</v>
      </c>
      <c r="C57" s="222"/>
      <c r="D57" s="222">
        <v>189100</v>
      </c>
      <c r="E57" s="220"/>
      <c r="F57" s="223"/>
      <c r="G57" s="223"/>
      <c r="H57" s="223"/>
      <c r="K57" s="123"/>
    </row>
    <row r="58" spans="1:11" ht="13.5" thickBot="1">
      <c r="A58" s="71"/>
      <c r="B58" s="224" t="s">
        <v>242</v>
      </c>
      <c r="C58" s="225" t="s">
        <v>246</v>
      </c>
      <c r="D58" s="225">
        <f>SUM(D54:D57)</f>
        <v>7756183</v>
      </c>
      <c r="E58" s="226"/>
      <c r="F58" s="227"/>
      <c r="G58" s="228" t="s">
        <v>246</v>
      </c>
      <c r="H58" s="229">
        <f>SUM(H54:H56)</f>
        <v>7756183</v>
      </c>
      <c r="K58" s="123"/>
    </row>
    <row r="59" spans="1:11" ht="5.25" customHeight="1">
      <c r="A59" s="71"/>
      <c r="B59" s="118"/>
      <c r="C59" s="118"/>
      <c r="D59" s="118"/>
      <c r="E59" s="118"/>
      <c r="F59" s="135"/>
      <c r="G59" s="118"/>
      <c r="H59" s="118"/>
    </row>
    <row r="60" spans="1:11" ht="15.75" customHeight="1">
      <c r="A60" s="71"/>
      <c r="B60" s="72" t="s">
        <v>247</v>
      </c>
      <c r="C60" s="73"/>
      <c r="D60" s="73"/>
      <c r="E60" s="73"/>
      <c r="F60" s="136"/>
      <c r="G60" s="73"/>
    </row>
    <row r="61" spans="1:11" ht="7.5" customHeight="1" thickBot="1">
      <c r="A61" s="71"/>
      <c r="B61" s="73"/>
      <c r="C61" s="73"/>
      <c r="D61" s="73"/>
      <c r="E61" s="73"/>
      <c r="F61" s="136"/>
      <c r="G61" s="73"/>
    </row>
    <row r="62" spans="1:11">
      <c r="A62" s="71"/>
      <c r="B62" s="98" t="s">
        <v>248</v>
      </c>
      <c r="C62" s="99"/>
      <c r="D62" s="100"/>
      <c r="E62" s="101" t="s">
        <v>246</v>
      </c>
      <c r="F62" s="150">
        <v>1355389</v>
      </c>
      <c r="G62" s="73"/>
    </row>
    <row r="63" spans="1:11" ht="13.5" thickBot="1">
      <c r="A63" s="71"/>
      <c r="B63" s="102" t="s">
        <v>303</v>
      </c>
      <c r="C63" s="103"/>
      <c r="D63" s="104"/>
      <c r="E63" s="102"/>
      <c r="F63" s="137"/>
      <c r="G63" s="73"/>
    </row>
    <row r="64" spans="1:11" ht="5.25" customHeight="1">
      <c r="A64" s="71"/>
      <c r="B64" s="73"/>
      <c r="C64" s="73"/>
      <c r="D64" s="73"/>
      <c r="E64" s="73"/>
      <c r="F64" s="136"/>
      <c r="G64" s="73"/>
    </row>
    <row r="65" spans="1:15">
      <c r="A65" s="71"/>
      <c r="J65" s="107"/>
      <c r="K65" s="107"/>
      <c r="L65" s="107"/>
      <c r="M65" s="107"/>
      <c r="N65" s="107"/>
      <c r="O65" s="107"/>
    </row>
    <row r="66" spans="1:15">
      <c r="A66" s="71"/>
      <c r="J66" s="107"/>
      <c r="K66" s="107"/>
      <c r="L66" s="107"/>
      <c r="M66" s="107"/>
      <c r="N66" s="107"/>
      <c r="O66" s="107"/>
    </row>
    <row r="67" spans="1:15">
      <c r="A67" s="71"/>
      <c r="J67" s="73"/>
      <c r="K67" s="73"/>
      <c r="L67" s="73"/>
      <c r="M67" s="73"/>
      <c r="N67" s="73"/>
      <c r="O67" s="73"/>
    </row>
    <row r="68" spans="1:15" ht="6" customHeight="1"/>
    <row r="69" spans="1:15" ht="13.5" thickBot="1">
      <c r="J69" s="107"/>
      <c r="K69" s="107"/>
      <c r="L69" s="107"/>
      <c r="M69" s="107"/>
      <c r="N69" s="107"/>
      <c r="O69" s="107"/>
    </row>
    <row r="70" spans="1:15">
      <c r="B70" s="98" t="s">
        <v>254</v>
      </c>
      <c r="C70" s="105" t="s">
        <v>249</v>
      </c>
      <c r="D70" s="105"/>
      <c r="E70" s="105" t="s">
        <v>250</v>
      </c>
      <c r="F70" s="138"/>
      <c r="G70" s="105" t="s">
        <v>309</v>
      </c>
      <c r="H70" s="99"/>
      <c r="I70" s="106" t="s">
        <v>252</v>
      </c>
      <c r="J70" s="73"/>
      <c r="K70" s="73"/>
      <c r="L70" s="73"/>
      <c r="M70" s="73"/>
      <c r="N70" s="73"/>
      <c r="O70" s="73"/>
    </row>
    <row r="71" spans="1:15">
      <c r="B71" s="108"/>
      <c r="C71" s="72" t="s">
        <v>246</v>
      </c>
      <c r="D71" s="72">
        <v>5018208</v>
      </c>
      <c r="E71" s="72" t="s">
        <v>246</v>
      </c>
      <c r="F71" s="140">
        <v>3637600</v>
      </c>
      <c r="G71" s="72" t="s">
        <v>246</v>
      </c>
      <c r="H71" s="114">
        <v>1380608</v>
      </c>
      <c r="I71" s="109" t="s">
        <v>253</v>
      </c>
      <c r="J71" s="73"/>
      <c r="K71" s="73"/>
      <c r="L71" s="73"/>
      <c r="M71" s="73"/>
      <c r="N71" s="73"/>
      <c r="O71" s="73"/>
    </row>
    <row r="72" spans="1:15" ht="13.5" thickBot="1">
      <c r="B72" s="102"/>
      <c r="C72" s="110" t="s">
        <v>246</v>
      </c>
      <c r="D72" s="110">
        <v>1050000</v>
      </c>
      <c r="E72" s="110" t="s">
        <v>246</v>
      </c>
      <c r="F72" s="139">
        <f>D72-H72</f>
        <v>527670</v>
      </c>
      <c r="G72" s="110" t="s">
        <v>246</v>
      </c>
      <c r="H72" s="111">
        <v>522330</v>
      </c>
      <c r="I72" s="112" t="s">
        <v>253</v>
      </c>
      <c r="J72" s="107"/>
      <c r="K72" s="107"/>
      <c r="L72" s="107"/>
      <c r="M72" s="107"/>
      <c r="N72" s="107"/>
      <c r="O72" s="107"/>
    </row>
    <row r="73" spans="1:15" ht="13.5" thickBot="1">
      <c r="J73" s="116"/>
      <c r="K73" s="116"/>
      <c r="L73" s="116"/>
      <c r="M73" s="116"/>
      <c r="N73" s="116"/>
      <c r="O73" s="116"/>
    </row>
    <row r="74" spans="1:15">
      <c r="B74" s="98" t="s">
        <v>304</v>
      </c>
      <c r="C74" s="105" t="s">
        <v>249</v>
      </c>
      <c r="D74" s="105"/>
      <c r="E74" s="105" t="s">
        <v>250</v>
      </c>
      <c r="F74" s="138"/>
      <c r="G74" s="105" t="s">
        <v>251</v>
      </c>
      <c r="H74" s="99"/>
      <c r="I74" s="106" t="s">
        <v>252</v>
      </c>
      <c r="J74" s="116"/>
      <c r="K74" s="116"/>
      <c r="L74" s="116"/>
      <c r="M74" s="116"/>
      <c r="N74" s="116"/>
      <c r="O74" s="116"/>
    </row>
    <row r="75" spans="1:15">
      <c r="B75" s="113"/>
      <c r="C75" s="72" t="s">
        <v>246</v>
      </c>
      <c r="D75" s="72">
        <v>5285800</v>
      </c>
      <c r="E75" s="72" t="s">
        <v>246</v>
      </c>
      <c r="F75" s="140">
        <v>5285800</v>
      </c>
      <c r="G75" s="72" t="s">
        <v>246</v>
      </c>
      <c r="H75" s="114">
        <v>0</v>
      </c>
      <c r="I75" s="115" t="s">
        <v>253</v>
      </c>
    </row>
    <row r="76" spans="1:15" ht="13.5" thickBot="1">
      <c r="B76" s="102"/>
      <c r="C76" s="110" t="s">
        <v>246</v>
      </c>
      <c r="D76" s="110">
        <v>1000000</v>
      </c>
      <c r="E76" s="110" t="s">
        <v>246</v>
      </c>
      <c r="F76" s="139">
        <v>1000000</v>
      </c>
      <c r="G76" s="110" t="s">
        <v>246</v>
      </c>
      <c r="H76" s="111">
        <v>0</v>
      </c>
      <c r="I76" s="104" t="s">
        <v>253</v>
      </c>
    </row>
    <row r="77" spans="1:15" ht="13.5" thickBot="1">
      <c r="B77" s="73"/>
      <c r="C77" s="72"/>
      <c r="D77" s="72"/>
      <c r="E77" s="72"/>
      <c r="F77" s="140"/>
      <c r="G77" s="72"/>
      <c r="H77" s="114"/>
      <c r="I77" s="73"/>
    </row>
    <row r="78" spans="1:15">
      <c r="B78" s="98" t="s">
        <v>305</v>
      </c>
      <c r="C78" s="105" t="s">
        <v>249</v>
      </c>
      <c r="D78" s="105"/>
      <c r="E78" s="105" t="s">
        <v>250</v>
      </c>
      <c r="F78" s="138"/>
      <c r="G78" s="105" t="s">
        <v>251</v>
      </c>
      <c r="H78" s="99"/>
      <c r="I78" s="106" t="s">
        <v>252</v>
      </c>
    </row>
    <row r="79" spans="1:15">
      <c r="B79" s="113" t="s">
        <v>310</v>
      </c>
      <c r="C79" s="72" t="s">
        <v>246</v>
      </c>
      <c r="D79" s="72">
        <v>5444000</v>
      </c>
      <c r="E79" s="72" t="s">
        <v>246</v>
      </c>
      <c r="F79" s="151">
        <v>5444000</v>
      </c>
      <c r="G79" s="72" t="s">
        <v>246</v>
      </c>
      <c r="H79" s="114">
        <f>D79-F79</f>
        <v>0</v>
      </c>
      <c r="I79" s="109" t="s">
        <v>255</v>
      </c>
    </row>
    <row r="80" spans="1:15" ht="13.5" thickBot="1">
      <c r="B80" s="102" t="s">
        <v>310</v>
      </c>
      <c r="C80" s="110" t="s">
        <v>246</v>
      </c>
      <c r="D80" s="110">
        <v>1500000</v>
      </c>
      <c r="E80" s="110" t="s">
        <v>246</v>
      </c>
      <c r="F80" s="141">
        <v>65000</v>
      </c>
      <c r="G80" s="110" t="s">
        <v>246</v>
      </c>
      <c r="H80" s="111">
        <f>D80-F80</f>
        <v>1435000</v>
      </c>
      <c r="I80" s="112" t="s">
        <v>315</v>
      </c>
    </row>
    <row r="81" spans="1:20">
      <c r="A81" s="124"/>
    </row>
    <row r="82" spans="1:20">
      <c r="B82" s="118" t="s">
        <v>256</v>
      </c>
    </row>
    <row r="83" spans="1:20" ht="13.5" thickBot="1"/>
    <row r="84" spans="1:20" ht="41.25" customHeight="1">
      <c r="B84" s="182" t="s">
        <v>337</v>
      </c>
      <c r="C84" s="183"/>
      <c r="D84" s="184"/>
      <c r="E84" s="203" t="s">
        <v>246</v>
      </c>
      <c r="F84" s="198">
        <v>6962611</v>
      </c>
    </row>
    <row r="85" spans="1:20" ht="38.25">
      <c r="B85" s="185" t="s">
        <v>336</v>
      </c>
      <c r="C85" s="186"/>
      <c r="D85" s="187"/>
      <c r="E85" s="202" t="s">
        <v>246</v>
      </c>
      <c r="F85" s="199">
        <v>212558</v>
      </c>
    </row>
    <row r="86" spans="1:20">
      <c r="B86" s="178" t="s">
        <v>257</v>
      </c>
      <c r="C86" s="179"/>
      <c r="D86" s="180"/>
      <c r="E86" s="202" t="s">
        <v>246</v>
      </c>
      <c r="F86" s="200">
        <v>581014</v>
      </c>
    </row>
    <row r="87" spans="1:20">
      <c r="B87" s="178" t="s">
        <v>258</v>
      </c>
      <c r="C87" s="179"/>
      <c r="D87" s="180"/>
      <c r="E87" s="202" t="s">
        <v>246</v>
      </c>
      <c r="F87" s="200">
        <v>1355389</v>
      </c>
    </row>
    <row r="88" spans="1:20">
      <c r="B88" s="178" t="s">
        <v>259</v>
      </c>
      <c r="C88" s="179"/>
      <c r="D88" s="180"/>
      <c r="E88" s="202" t="s">
        <v>246</v>
      </c>
      <c r="F88" s="200">
        <v>0</v>
      </c>
    </row>
    <row r="89" spans="1:20">
      <c r="B89" s="178" t="s">
        <v>260</v>
      </c>
      <c r="C89" s="179"/>
      <c r="D89" s="180"/>
      <c r="E89" s="202" t="s">
        <v>246</v>
      </c>
      <c r="F89" s="200">
        <v>0</v>
      </c>
    </row>
    <row r="90" spans="1:20" ht="13.5" thickBot="1">
      <c r="B90" s="188" t="s">
        <v>261</v>
      </c>
      <c r="C90" s="189"/>
      <c r="D90" s="190"/>
      <c r="E90" s="204" t="s">
        <v>246</v>
      </c>
      <c r="F90" s="201">
        <f>SUM(F84:F89)</f>
        <v>9111572</v>
      </c>
    </row>
    <row r="93" spans="1:20">
      <c r="T93" s="125"/>
    </row>
    <row r="96" spans="1:20">
      <c r="B96" s="118" t="s">
        <v>338</v>
      </c>
      <c r="F96" s="177" t="s">
        <v>313</v>
      </c>
      <c r="G96" s="177"/>
      <c r="H96" s="181"/>
      <c r="I96" s="181"/>
    </row>
    <row r="97" spans="1:9">
      <c r="F97" s="177" t="s">
        <v>314</v>
      </c>
      <c r="G97" s="177"/>
      <c r="H97" s="181"/>
      <c r="I97" s="181"/>
    </row>
    <row r="104" spans="1:9">
      <c r="A104" s="124"/>
    </row>
    <row r="113" spans="1:8">
      <c r="B113" s="118"/>
      <c r="C113" s="118"/>
      <c r="D113" s="118"/>
      <c r="E113" s="118"/>
      <c r="F113" s="135"/>
      <c r="G113" s="118"/>
      <c r="H113" s="118"/>
    </row>
    <row r="115" spans="1:8">
      <c r="A115" s="124"/>
    </row>
    <row r="121" spans="1:8">
      <c r="B121" s="118"/>
      <c r="C121" s="118"/>
      <c r="D121" s="118"/>
      <c r="E121" s="118"/>
      <c r="F121" s="135"/>
      <c r="G121" s="118"/>
      <c r="H121" s="118"/>
    </row>
    <row r="122" spans="1:8">
      <c r="A122" s="124"/>
    </row>
    <row r="123" spans="1:8">
      <c r="A123" s="124"/>
    </row>
    <row r="129" spans="1:8">
      <c r="B129" s="118"/>
      <c r="C129" s="118"/>
      <c r="D129" s="118"/>
      <c r="E129" s="118"/>
      <c r="F129" s="135"/>
      <c r="G129" s="118"/>
      <c r="H129" s="118"/>
    </row>
    <row r="133" spans="1:8">
      <c r="B133" s="118"/>
      <c r="C133" s="118"/>
      <c r="D133" s="118"/>
      <c r="E133" s="118"/>
      <c r="F133" s="135"/>
      <c r="G133" s="118"/>
      <c r="H133" s="118"/>
    </row>
    <row r="135" spans="1:8">
      <c r="A135" s="124"/>
    </row>
    <row r="140" spans="1:8">
      <c r="B140" s="118"/>
      <c r="C140" s="118"/>
      <c r="D140" s="118"/>
      <c r="E140" s="118"/>
      <c r="F140" s="135"/>
      <c r="G140" s="118"/>
      <c r="H140" s="118"/>
    </row>
  </sheetData>
  <mergeCells count="1">
    <mergeCell ref="B44:E44"/>
  </mergeCells>
  <pageMargins left="0.7" right="0.7" top="0.75" bottom="0.75" header="0.3" footer="0.3"/>
  <pageSetup paperSize="25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K146"/>
  <sheetViews>
    <sheetView view="pageBreakPreview" topLeftCell="A98" zoomScale="60" workbookViewId="0">
      <selection activeCell="K114" sqref="K114"/>
    </sheetView>
  </sheetViews>
  <sheetFormatPr baseColWidth="10" defaultRowHeight="15"/>
  <cols>
    <col min="1" max="1" width="3" customWidth="1"/>
    <col min="3" max="3" width="11.5703125" bestFit="1" customWidth="1"/>
    <col min="4" max="4" width="34.42578125" customWidth="1"/>
    <col min="5" max="5" width="27.42578125" customWidth="1"/>
    <col min="6" max="6" width="15.85546875" bestFit="1" customWidth="1"/>
    <col min="7" max="7" width="11.7109375" customWidth="1"/>
  </cols>
  <sheetData>
    <row r="2" spans="2:7">
      <c r="B2" s="9" t="s">
        <v>316</v>
      </c>
      <c r="C2" s="9"/>
      <c r="D2" s="9"/>
    </row>
    <row r="3" spans="2:7">
      <c r="B3" s="9" t="s">
        <v>317</v>
      </c>
      <c r="C3" s="9"/>
      <c r="D3" s="9"/>
    </row>
    <row r="5" spans="2:7" s="147" customFormat="1">
      <c r="C5" s="206" t="s">
        <v>320</v>
      </c>
      <c r="D5" s="206" t="s">
        <v>318</v>
      </c>
      <c r="E5" s="206" t="s">
        <v>319</v>
      </c>
      <c r="F5" s="205" t="s">
        <v>2</v>
      </c>
      <c r="G5" s="205" t="s">
        <v>3</v>
      </c>
    </row>
    <row r="6" spans="2:7">
      <c r="C6" s="13"/>
      <c r="D6" s="13" t="s">
        <v>322</v>
      </c>
      <c r="E6" s="13"/>
      <c r="F6" s="24">
        <v>5000000</v>
      </c>
      <c r="G6" s="24"/>
    </row>
    <row r="7" spans="2:7" ht="15" customHeight="1">
      <c r="B7" s="268" t="s">
        <v>321</v>
      </c>
      <c r="C7" s="5">
        <v>5145701</v>
      </c>
      <c r="D7" s="5" t="s">
        <v>147</v>
      </c>
      <c r="E7" s="5" t="s">
        <v>70</v>
      </c>
      <c r="F7" s="25"/>
      <c r="G7" s="25">
        <v>170000</v>
      </c>
    </row>
    <row r="8" spans="2:7">
      <c r="B8" s="268"/>
      <c r="C8" s="5">
        <v>5145702</v>
      </c>
      <c r="D8" s="5" t="s">
        <v>148</v>
      </c>
      <c r="E8" s="5" t="s">
        <v>70</v>
      </c>
      <c r="F8" s="25"/>
      <c r="G8" s="25">
        <v>90000</v>
      </c>
    </row>
    <row r="9" spans="2:7">
      <c r="B9" s="268"/>
      <c r="C9" s="5">
        <v>5145703</v>
      </c>
      <c r="D9" s="5" t="s">
        <v>149</v>
      </c>
      <c r="E9" s="5" t="s">
        <v>70</v>
      </c>
      <c r="F9" s="25"/>
      <c r="G9" s="25">
        <v>80000</v>
      </c>
    </row>
    <row r="10" spans="2:7">
      <c r="B10" s="268"/>
      <c r="C10" s="5">
        <v>5145704</v>
      </c>
      <c r="D10" s="5" t="s">
        <v>150</v>
      </c>
      <c r="E10" s="13" t="s">
        <v>70</v>
      </c>
      <c r="F10" s="25"/>
      <c r="G10" s="25">
        <v>80000</v>
      </c>
    </row>
    <row r="11" spans="2:7">
      <c r="B11" s="268"/>
      <c r="C11" s="5">
        <v>5145705</v>
      </c>
      <c r="D11" s="5" t="s">
        <v>151</v>
      </c>
      <c r="E11" s="5" t="s">
        <v>70</v>
      </c>
      <c r="F11" s="25"/>
      <c r="G11" s="25">
        <v>60000</v>
      </c>
    </row>
    <row r="12" spans="2:7">
      <c r="B12" s="268"/>
      <c r="C12" s="5">
        <v>5145706</v>
      </c>
      <c r="D12" s="5" t="s">
        <v>152</v>
      </c>
      <c r="E12" s="5" t="s">
        <v>70</v>
      </c>
      <c r="F12" s="25"/>
      <c r="G12" s="25">
        <v>150000</v>
      </c>
    </row>
    <row r="13" spans="2:7">
      <c r="B13" s="268"/>
      <c r="C13" s="5">
        <v>5145707</v>
      </c>
      <c r="D13" s="5" t="s">
        <v>153</v>
      </c>
      <c r="E13" s="5" t="s">
        <v>70</v>
      </c>
      <c r="F13" s="25"/>
      <c r="G13" s="25">
        <v>70000</v>
      </c>
    </row>
    <row r="14" spans="2:7">
      <c r="B14" s="268"/>
      <c r="C14" s="5">
        <v>5145708</v>
      </c>
      <c r="D14" s="5" t="s">
        <v>154</v>
      </c>
      <c r="E14" s="5" t="s">
        <v>70</v>
      </c>
      <c r="F14" s="25"/>
      <c r="G14" s="25">
        <v>60000</v>
      </c>
    </row>
    <row r="15" spans="2:7">
      <c r="B15" s="268"/>
      <c r="C15" s="5">
        <v>5145709</v>
      </c>
      <c r="D15" s="5" t="s">
        <v>155</v>
      </c>
      <c r="E15" s="5" t="s">
        <v>70</v>
      </c>
      <c r="F15" s="25"/>
      <c r="G15" s="25">
        <v>80000</v>
      </c>
    </row>
    <row r="16" spans="2:7">
      <c r="B16" s="268"/>
      <c r="C16" s="5">
        <v>5145710</v>
      </c>
      <c r="D16" s="5" t="s">
        <v>156</v>
      </c>
      <c r="E16" s="5" t="s">
        <v>70</v>
      </c>
      <c r="F16" s="25"/>
      <c r="G16" s="25">
        <v>90000</v>
      </c>
    </row>
    <row r="17" spans="2:7">
      <c r="B17" s="268"/>
      <c r="C17" s="5">
        <v>5145711</v>
      </c>
      <c r="D17" s="5" t="s">
        <v>157</v>
      </c>
      <c r="E17" s="5" t="s">
        <v>70</v>
      </c>
      <c r="F17" s="25"/>
      <c r="G17" s="25">
        <v>210000</v>
      </c>
    </row>
    <row r="18" spans="2:7">
      <c r="B18" s="268"/>
      <c r="C18" s="5">
        <v>5145712</v>
      </c>
      <c r="D18" s="5" t="s">
        <v>174</v>
      </c>
      <c r="E18" s="5" t="s">
        <v>70</v>
      </c>
      <c r="F18" s="25"/>
      <c r="G18" s="25">
        <v>80000</v>
      </c>
    </row>
    <row r="19" spans="2:7">
      <c r="B19" s="268"/>
      <c r="C19" s="5">
        <v>5145713</v>
      </c>
      <c r="D19" s="5" t="s">
        <v>158</v>
      </c>
      <c r="E19" s="5" t="s">
        <v>70</v>
      </c>
      <c r="F19" s="25"/>
      <c r="G19" s="25">
        <v>130000</v>
      </c>
    </row>
    <row r="20" spans="2:7">
      <c r="B20" s="268"/>
      <c r="C20" s="5">
        <v>5145714</v>
      </c>
      <c r="D20" s="5" t="s">
        <v>159</v>
      </c>
      <c r="E20" s="5" t="s">
        <v>70</v>
      </c>
      <c r="F20" s="25"/>
      <c r="G20" s="25">
        <v>90000</v>
      </c>
    </row>
    <row r="21" spans="2:7">
      <c r="B21" s="268"/>
      <c r="C21" s="5">
        <v>5145715</v>
      </c>
      <c r="D21" s="5" t="s">
        <v>160</v>
      </c>
      <c r="E21" s="5" t="s">
        <v>70</v>
      </c>
      <c r="F21" s="25"/>
      <c r="G21" s="25">
        <v>90000</v>
      </c>
    </row>
    <row r="22" spans="2:7">
      <c r="B22" s="268"/>
      <c r="C22" s="5">
        <v>5145716</v>
      </c>
      <c r="D22" s="5" t="s">
        <v>161</v>
      </c>
      <c r="E22" s="5" t="s">
        <v>70</v>
      </c>
      <c r="F22" s="25"/>
      <c r="G22" s="25">
        <v>180000</v>
      </c>
    </row>
    <row r="23" spans="2:7">
      <c r="B23" s="268"/>
      <c r="C23" s="208">
        <v>5145717</v>
      </c>
      <c r="D23" s="208" t="s">
        <v>325</v>
      </c>
      <c r="E23" s="208" t="s">
        <v>325</v>
      </c>
      <c r="F23" s="209" t="s">
        <v>325</v>
      </c>
      <c r="G23" s="209" t="s">
        <v>325</v>
      </c>
    </row>
    <row r="24" spans="2:7">
      <c r="B24" s="268"/>
      <c r="C24" s="5">
        <v>5145718</v>
      </c>
      <c r="D24" s="5" t="s">
        <v>162</v>
      </c>
      <c r="E24" s="5" t="s">
        <v>70</v>
      </c>
      <c r="F24" s="25"/>
      <c r="G24" s="25">
        <v>200000</v>
      </c>
    </row>
    <row r="25" spans="2:7">
      <c r="B25" s="268"/>
      <c r="C25" s="5">
        <v>5145719</v>
      </c>
      <c r="D25" s="5" t="s">
        <v>163</v>
      </c>
      <c r="E25" s="5" t="s">
        <v>70</v>
      </c>
      <c r="F25" s="25"/>
      <c r="G25" s="25">
        <v>160000</v>
      </c>
    </row>
    <row r="26" spans="2:7">
      <c r="B26" s="268"/>
      <c r="C26" s="208">
        <v>5145720</v>
      </c>
      <c r="D26" s="208" t="s">
        <v>325</v>
      </c>
      <c r="E26" s="208" t="s">
        <v>325</v>
      </c>
      <c r="F26" s="209" t="s">
        <v>325</v>
      </c>
      <c r="G26" s="209" t="s">
        <v>325</v>
      </c>
    </row>
    <row r="27" spans="2:7">
      <c r="B27" s="268"/>
      <c r="C27" s="5">
        <v>5145721</v>
      </c>
      <c r="D27" s="5" t="s">
        <v>164</v>
      </c>
      <c r="E27" s="5" t="s">
        <v>70</v>
      </c>
      <c r="F27" s="25"/>
      <c r="G27" s="25">
        <v>180000</v>
      </c>
    </row>
    <row r="28" spans="2:7">
      <c r="B28" s="268"/>
      <c r="C28" s="208">
        <v>5145722</v>
      </c>
      <c r="D28" s="208" t="s">
        <v>325</v>
      </c>
      <c r="E28" s="208" t="s">
        <v>325</v>
      </c>
      <c r="F28" s="209" t="s">
        <v>325</v>
      </c>
      <c r="G28" s="209" t="s">
        <v>325</v>
      </c>
    </row>
    <row r="29" spans="2:7">
      <c r="B29" s="268"/>
      <c r="C29" s="5">
        <v>5145723</v>
      </c>
      <c r="D29" s="5" t="s">
        <v>165</v>
      </c>
      <c r="E29" s="5" t="s">
        <v>70</v>
      </c>
      <c r="F29" s="25"/>
      <c r="G29" s="25">
        <v>170000</v>
      </c>
    </row>
    <row r="30" spans="2:7">
      <c r="B30" s="268"/>
      <c r="C30" s="5">
        <v>5145724</v>
      </c>
      <c r="D30" s="5" t="s">
        <v>166</v>
      </c>
      <c r="E30" s="5" t="s">
        <v>70</v>
      </c>
      <c r="F30" s="25"/>
      <c r="G30" s="25">
        <v>90000</v>
      </c>
    </row>
    <row r="31" spans="2:7">
      <c r="B31" s="268"/>
      <c r="C31" s="5">
        <v>5145725</v>
      </c>
      <c r="D31" s="5" t="s">
        <v>167</v>
      </c>
      <c r="E31" s="5" t="s">
        <v>70</v>
      </c>
      <c r="F31" s="25"/>
      <c r="G31" s="25">
        <v>80000</v>
      </c>
    </row>
    <row r="32" spans="2:7">
      <c r="B32" s="268"/>
      <c r="C32" s="5">
        <v>5145726</v>
      </c>
      <c r="D32" s="5" t="s">
        <v>168</v>
      </c>
      <c r="E32" s="5" t="s">
        <v>70</v>
      </c>
      <c r="F32" s="25"/>
      <c r="G32" s="25">
        <v>150000</v>
      </c>
    </row>
    <row r="33" spans="2:7">
      <c r="B33" s="268"/>
      <c r="C33" s="5">
        <v>5145727</v>
      </c>
      <c r="D33" s="5" t="s">
        <v>169</v>
      </c>
      <c r="E33" s="5" t="s">
        <v>70</v>
      </c>
      <c r="F33" s="25"/>
      <c r="G33" s="25">
        <v>200000</v>
      </c>
    </row>
    <row r="34" spans="2:7">
      <c r="B34" s="268"/>
      <c r="C34" s="5">
        <v>5145728</v>
      </c>
      <c r="D34" s="5" t="s">
        <v>164</v>
      </c>
      <c r="E34" s="5" t="s">
        <v>70</v>
      </c>
      <c r="F34" s="25"/>
      <c r="G34" s="25">
        <v>60000</v>
      </c>
    </row>
    <row r="35" spans="2:7">
      <c r="B35" s="268"/>
      <c r="C35" s="5">
        <v>5145729</v>
      </c>
      <c r="D35" s="5" t="s">
        <v>170</v>
      </c>
      <c r="E35" s="5" t="s">
        <v>171</v>
      </c>
      <c r="F35" s="25"/>
      <c r="G35" s="25">
        <v>53600</v>
      </c>
    </row>
    <row r="36" spans="2:7">
      <c r="B36" s="268"/>
      <c r="C36" s="5">
        <v>5145730</v>
      </c>
      <c r="D36" s="5" t="s">
        <v>155</v>
      </c>
      <c r="E36" s="5" t="s">
        <v>171</v>
      </c>
      <c r="F36" s="25"/>
      <c r="G36" s="25">
        <v>142000</v>
      </c>
    </row>
    <row r="37" spans="2:7">
      <c r="B37" s="268"/>
      <c r="C37" s="5">
        <v>5145731</v>
      </c>
      <c r="D37" s="5" t="s">
        <v>172</v>
      </c>
      <c r="E37" s="5" t="s">
        <v>171</v>
      </c>
      <c r="F37" s="25"/>
      <c r="G37" s="25">
        <v>67500</v>
      </c>
    </row>
    <row r="38" spans="2:7">
      <c r="B38" s="268"/>
      <c r="C38" s="5">
        <v>5145732</v>
      </c>
      <c r="D38" s="5" t="s">
        <v>173</v>
      </c>
      <c r="E38" s="5" t="s">
        <v>171</v>
      </c>
      <c r="F38" s="25"/>
      <c r="G38" s="25">
        <v>29900</v>
      </c>
    </row>
    <row r="39" spans="2:7">
      <c r="B39" s="268"/>
      <c r="C39" s="5">
        <v>5145733</v>
      </c>
      <c r="D39" s="5" t="s">
        <v>147</v>
      </c>
      <c r="E39" s="5" t="s">
        <v>171</v>
      </c>
      <c r="F39" s="25"/>
      <c r="G39" s="25">
        <v>43000</v>
      </c>
    </row>
    <row r="40" spans="2:7">
      <c r="B40" s="268"/>
      <c r="C40" s="5">
        <v>5145734</v>
      </c>
      <c r="D40" s="5" t="s">
        <v>157</v>
      </c>
      <c r="E40" s="5" t="s">
        <v>171</v>
      </c>
      <c r="F40" s="25"/>
      <c r="G40" s="25">
        <v>62000</v>
      </c>
    </row>
    <row r="41" spans="2:7">
      <c r="B41" s="268"/>
      <c r="C41" s="5">
        <v>5145735</v>
      </c>
      <c r="D41" s="5" t="s">
        <v>174</v>
      </c>
      <c r="E41" s="5" t="s">
        <v>171</v>
      </c>
      <c r="F41" s="25"/>
      <c r="G41" s="25">
        <v>72500</v>
      </c>
    </row>
    <row r="42" spans="2:7">
      <c r="B42" s="269" t="s">
        <v>323</v>
      </c>
      <c r="C42" s="5">
        <v>3718961</v>
      </c>
      <c r="D42" s="5" t="s">
        <v>175</v>
      </c>
      <c r="E42" s="5" t="s">
        <v>171</v>
      </c>
      <c r="F42" s="25"/>
      <c r="G42" s="25">
        <v>37900</v>
      </c>
    </row>
    <row r="43" spans="2:7">
      <c r="B43" s="269"/>
      <c r="C43" s="5">
        <v>3718962</v>
      </c>
      <c r="D43" s="5" t="s">
        <v>176</v>
      </c>
      <c r="E43" s="5" t="s">
        <v>171</v>
      </c>
      <c r="F43" s="25"/>
      <c r="G43" s="25">
        <v>16900</v>
      </c>
    </row>
    <row r="44" spans="2:7">
      <c r="B44" s="269"/>
      <c r="C44" s="5">
        <v>3718963</v>
      </c>
      <c r="D44" s="5" t="s">
        <v>160</v>
      </c>
      <c r="E44" s="5" t="s">
        <v>171</v>
      </c>
      <c r="F44" s="25"/>
      <c r="G44" s="25">
        <v>18000</v>
      </c>
    </row>
    <row r="45" spans="2:7">
      <c r="B45" s="269"/>
      <c r="C45" s="5">
        <v>3718964</v>
      </c>
      <c r="D45" s="5" t="s">
        <v>152</v>
      </c>
      <c r="E45" s="5" t="s">
        <v>171</v>
      </c>
      <c r="F45" s="25"/>
      <c r="G45" s="25">
        <v>12500</v>
      </c>
    </row>
    <row r="46" spans="2:7">
      <c r="B46" s="269"/>
      <c r="C46" s="5">
        <v>3718965</v>
      </c>
      <c r="D46" s="5" t="s">
        <v>177</v>
      </c>
      <c r="E46" s="5" t="s">
        <v>171</v>
      </c>
      <c r="F46" s="25"/>
      <c r="G46" s="25">
        <v>123600</v>
      </c>
    </row>
    <row r="47" spans="2:7">
      <c r="B47" s="269"/>
      <c r="C47" s="5">
        <v>3718966</v>
      </c>
      <c r="D47" s="5" t="s">
        <v>161</v>
      </c>
      <c r="E47" s="5" t="s">
        <v>171</v>
      </c>
      <c r="F47" s="25"/>
      <c r="G47" s="25">
        <v>19400</v>
      </c>
    </row>
    <row r="48" spans="2:7">
      <c r="B48" s="269"/>
      <c r="C48" s="5">
        <v>3718967</v>
      </c>
      <c r="D48" s="5" t="s">
        <v>178</v>
      </c>
      <c r="E48" s="5" t="s">
        <v>171</v>
      </c>
      <c r="F48" s="25"/>
      <c r="G48" s="25">
        <v>13100</v>
      </c>
    </row>
    <row r="49" spans="2:7">
      <c r="B49" s="269"/>
      <c r="C49" s="5">
        <v>3718968</v>
      </c>
      <c r="D49" s="5" t="s">
        <v>179</v>
      </c>
      <c r="E49" s="5" t="s">
        <v>171</v>
      </c>
      <c r="F49" s="25"/>
      <c r="G49" s="25">
        <v>19200</v>
      </c>
    </row>
    <row r="50" spans="2:7">
      <c r="B50" s="269"/>
      <c r="C50" s="5">
        <v>3718969</v>
      </c>
      <c r="D50" s="5" t="s">
        <v>148</v>
      </c>
      <c r="E50" s="5" t="s">
        <v>171</v>
      </c>
      <c r="F50" s="25"/>
      <c r="G50" s="25">
        <v>62500</v>
      </c>
    </row>
    <row r="51" spans="2:7">
      <c r="B51" s="269"/>
      <c r="C51" s="5">
        <v>3718970</v>
      </c>
      <c r="D51" s="5" t="s">
        <v>153</v>
      </c>
      <c r="E51" s="5" t="s">
        <v>180</v>
      </c>
      <c r="F51" s="25"/>
      <c r="G51" s="25">
        <v>90000</v>
      </c>
    </row>
    <row r="52" spans="2:7">
      <c r="B52" s="269"/>
      <c r="C52" s="5">
        <v>3718971</v>
      </c>
      <c r="D52" s="5" t="s">
        <v>181</v>
      </c>
      <c r="E52" s="5" t="s">
        <v>171</v>
      </c>
      <c r="F52" s="25"/>
      <c r="G52" s="25">
        <v>67600</v>
      </c>
    </row>
    <row r="53" spans="2:7">
      <c r="B53" s="269"/>
      <c r="C53" s="5">
        <v>3718972</v>
      </c>
      <c r="D53" s="5" t="s">
        <v>169</v>
      </c>
      <c r="E53" s="5" t="s">
        <v>171</v>
      </c>
      <c r="F53" s="25"/>
      <c r="G53" s="25">
        <v>11700</v>
      </c>
    </row>
    <row r="54" spans="2:7">
      <c r="B54" s="269"/>
      <c r="C54" s="5">
        <v>3718973</v>
      </c>
      <c r="D54" s="207" t="s">
        <v>182</v>
      </c>
      <c r="E54" s="5" t="s">
        <v>171</v>
      </c>
      <c r="F54" s="25"/>
      <c r="G54" s="25">
        <v>108000</v>
      </c>
    </row>
    <row r="55" spans="2:7">
      <c r="B55" s="269"/>
      <c r="C55" s="5">
        <v>3718974</v>
      </c>
      <c r="D55" s="5" t="s">
        <v>183</v>
      </c>
      <c r="E55" s="5" t="s">
        <v>184</v>
      </c>
      <c r="F55" s="25"/>
      <c r="G55" s="25">
        <v>208677</v>
      </c>
    </row>
    <row r="56" spans="2:7">
      <c r="B56" s="269"/>
      <c r="C56" s="5">
        <v>3718975</v>
      </c>
      <c r="D56" s="5" t="s">
        <v>152</v>
      </c>
      <c r="E56" s="5" t="s">
        <v>194</v>
      </c>
      <c r="F56" s="25"/>
      <c r="G56" s="25">
        <v>600000</v>
      </c>
    </row>
    <row r="57" spans="2:7">
      <c r="B57" s="269"/>
      <c r="C57" s="5">
        <v>3718976</v>
      </c>
      <c r="D57" s="5" t="s">
        <v>183</v>
      </c>
      <c r="E57" s="5" t="s">
        <v>189</v>
      </c>
      <c r="F57" s="25"/>
      <c r="G57" s="25">
        <v>60000</v>
      </c>
    </row>
    <row r="58" spans="2:7">
      <c r="B58" s="269"/>
      <c r="C58" s="5">
        <v>3718977</v>
      </c>
      <c r="D58" s="5" t="s">
        <v>175</v>
      </c>
      <c r="E58" s="5" t="s">
        <v>192</v>
      </c>
      <c r="F58" s="25"/>
      <c r="G58" s="25">
        <v>22265</v>
      </c>
    </row>
    <row r="59" spans="2:7">
      <c r="B59" s="269"/>
      <c r="C59" s="13"/>
      <c r="D59" s="13" t="s">
        <v>322</v>
      </c>
      <c r="E59" s="13"/>
      <c r="F59" s="24">
        <v>1000000</v>
      </c>
      <c r="G59" s="24"/>
    </row>
    <row r="60" spans="2:7">
      <c r="B60" s="269"/>
      <c r="C60" s="5">
        <v>3718978</v>
      </c>
      <c r="D60" s="5" t="s">
        <v>197</v>
      </c>
      <c r="E60" s="5" t="s">
        <v>198</v>
      </c>
      <c r="F60" s="25"/>
      <c r="G60" s="25">
        <v>70000</v>
      </c>
    </row>
    <row r="61" spans="2:7">
      <c r="B61" s="269"/>
      <c r="C61" s="5">
        <v>3718979</v>
      </c>
      <c r="D61" s="5" t="s">
        <v>199</v>
      </c>
      <c r="E61" s="5" t="s">
        <v>70</v>
      </c>
      <c r="F61" s="25"/>
      <c r="G61" s="25">
        <v>150000</v>
      </c>
    </row>
    <row r="62" spans="2:7">
      <c r="B62" s="269"/>
      <c r="C62" s="5">
        <v>3718980</v>
      </c>
      <c r="D62" s="5" t="s">
        <v>202</v>
      </c>
      <c r="E62" s="5" t="s">
        <v>194</v>
      </c>
      <c r="F62" s="25"/>
      <c r="G62" s="25">
        <v>200000</v>
      </c>
    </row>
    <row r="63" spans="2:7">
      <c r="B63" s="269"/>
      <c r="C63" s="13"/>
      <c r="D63" s="13" t="s">
        <v>322</v>
      </c>
      <c r="E63" s="13"/>
      <c r="F63" s="24">
        <v>1500000</v>
      </c>
      <c r="G63" s="24"/>
    </row>
    <row r="64" spans="2:7" s="7" customFormat="1">
      <c r="B64" s="269"/>
      <c r="C64" s="5">
        <v>3718981</v>
      </c>
      <c r="D64" s="5" t="s">
        <v>162</v>
      </c>
      <c r="E64" s="5" t="s">
        <v>171</v>
      </c>
      <c r="F64" s="25"/>
      <c r="G64" s="25">
        <v>48600</v>
      </c>
    </row>
    <row r="65" spans="2:7" s="7" customFormat="1">
      <c r="B65" s="269"/>
      <c r="C65" s="5">
        <v>3718982</v>
      </c>
      <c r="D65" s="5" t="s">
        <v>166</v>
      </c>
      <c r="E65" s="5" t="s">
        <v>171</v>
      </c>
      <c r="F65" s="25"/>
      <c r="G65" s="25">
        <v>132500</v>
      </c>
    </row>
    <row r="66" spans="2:7" s="7" customFormat="1">
      <c r="B66" s="269"/>
      <c r="C66" s="5">
        <v>3718983</v>
      </c>
      <c r="D66" s="5" t="s">
        <v>169</v>
      </c>
      <c r="E66" s="5" t="s">
        <v>171</v>
      </c>
      <c r="F66" s="25"/>
      <c r="G66" s="25">
        <v>37300</v>
      </c>
    </row>
    <row r="67" spans="2:7" s="7" customFormat="1">
      <c r="B67" s="269"/>
      <c r="C67" s="5">
        <v>3718984</v>
      </c>
      <c r="D67" s="5" t="s">
        <v>203</v>
      </c>
      <c r="E67" s="5" t="s">
        <v>171</v>
      </c>
      <c r="F67" s="25"/>
      <c r="G67" s="25">
        <v>148100</v>
      </c>
    </row>
    <row r="68" spans="2:7" s="7" customFormat="1">
      <c r="B68" s="269"/>
      <c r="C68" s="5">
        <v>3718985</v>
      </c>
      <c r="D68" s="5" t="s">
        <v>174</v>
      </c>
      <c r="E68" s="5" t="s">
        <v>171</v>
      </c>
      <c r="F68" s="25"/>
      <c r="G68" s="25">
        <v>30800</v>
      </c>
    </row>
    <row r="69" spans="2:7">
      <c r="B69" s="269"/>
      <c r="C69" s="240">
        <v>3718986</v>
      </c>
      <c r="D69" s="240" t="s">
        <v>204</v>
      </c>
      <c r="E69" s="240" t="s">
        <v>171</v>
      </c>
      <c r="F69" s="241"/>
      <c r="G69" s="241">
        <v>45300</v>
      </c>
    </row>
    <row r="70" spans="2:7" s="7" customFormat="1">
      <c r="B70" s="269"/>
      <c r="C70" s="5">
        <v>3718987</v>
      </c>
      <c r="D70" s="5" t="s">
        <v>147</v>
      </c>
      <c r="E70" s="5" t="s">
        <v>171</v>
      </c>
      <c r="F70" s="25"/>
      <c r="G70" s="25">
        <v>53200</v>
      </c>
    </row>
    <row r="71" spans="2:7">
      <c r="B71" s="269"/>
      <c r="C71" s="208">
        <v>3718988</v>
      </c>
      <c r="D71" s="208" t="s">
        <v>325</v>
      </c>
      <c r="E71" s="208" t="s">
        <v>325</v>
      </c>
      <c r="F71" s="209" t="s">
        <v>325</v>
      </c>
      <c r="G71" s="209" t="s">
        <v>325</v>
      </c>
    </row>
    <row r="72" spans="2:7" s="7" customFormat="1">
      <c r="B72" s="269"/>
      <c r="C72" s="5" t="s">
        <v>326</v>
      </c>
      <c r="D72" s="5" t="s">
        <v>150</v>
      </c>
      <c r="E72" s="5" t="s">
        <v>171</v>
      </c>
      <c r="F72" s="25"/>
      <c r="G72" s="25">
        <v>21400</v>
      </c>
    </row>
    <row r="73" spans="2:7" s="7" customFormat="1">
      <c r="B73" s="269"/>
      <c r="C73" s="5">
        <v>3718990</v>
      </c>
      <c r="D73" s="5" t="s">
        <v>179</v>
      </c>
      <c r="E73" s="5" t="s">
        <v>171</v>
      </c>
      <c r="F73" s="25"/>
      <c r="G73" s="25">
        <v>16300</v>
      </c>
    </row>
    <row r="74" spans="2:7" s="7" customFormat="1">
      <c r="B74" s="269"/>
      <c r="C74" s="5">
        <v>3718991</v>
      </c>
      <c r="D74" s="5" t="s">
        <v>178</v>
      </c>
      <c r="E74" s="5" t="s">
        <v>171</v>
      </c>
      <c r="F74" s="25"/>
      <c r="G74" s="25">
        <v>29900</v>
      </c>
    </row>
    <row r="75" spans="2:7" s="7" customFormat="1">
      <c r="B75" s="269"/>
      <c r="C75" s="5">
        <v>3718992</v>
      </c>
      <c r="D75" s="5" t="s">
        <v>157</v>
      </c>
      <c r="E75" s="5" t="s">
        <v>171</v>
      </c>
      <c r="F75" s="25"/>
      <c r="G75" s="25">
        <v>78200</v>
      </c>
    </row>
    <row r="76" spans="2:7" s="7" customFormat="1">
      <c r="B76" s="269"/>
      <c r="C76" s="5">
        <v>3718993</v>
      </c>
      <c r="D76" s="5" t="s">
        <v>158</v>
      </c>
      <c r="E76" s="5" t="s">
        <v>171</v>
      </c>
      <c r="F76" s="25"/>
      <c r="G76" s="25">
        <v>25200</v>
      </c>
    </row>
    <row r="77" spans="2:7" s="7" customFormat="1">
      <c r="B77" s="269"/>
      <c r="C77" s="5">
        <v>3718994</v>
      </c>
      <c r="D77" s="5" t="s">
        <v>173</v>
      </c>
      <c r="E77" s="5" t="s">
        <v>171</v>
      </c>
      <c r="F77" s="25"/>
      <c r="G77" s="25">
        <v>15100</v>
      </c>
    </row>
    <row r="78" spans="2:7" s="7" customFormat="1">
      <c r="B78" s="269"/>
      <c r="C78" s="5">
        <v>3718995</v>
      </c>
      <c r="D78" s="5" t="s">
        <v>170</v>
      </c>
      <c r="E78" s="5" t="s">
        <v>171</v>
      </c>
      <c r="F78" s="25"/>
      <c r="G78" s="25">
        <v>18200</v>
      </c>
    </row>
    <row r="79" spans="2:7" s="7" customFormat="1">
      <c r="B79" s="269"/>
      <c r="C79" s="5">
        <v>3718996</v>
      </c>
      <c r="D79" s="5" t="s">
        <v>161</v>
      </c>
      <c r="E79" s="5" t="s">
        <v>171</v>
      </c>
      <c r="F79" s="25"/>
      <c r="G79" s="25">
        <v>27000</v>
      </c>
    </row>
    <row r="80" spans="2:7" s="7" customFormat="1">
      <c r="B80" s="269"/>
      <c r="C80" s="5">
        <v>3718997</v>
      </c>
      <c r="D80" s="5" t="s">
        <v>172</v>
      </c>
      <c r="E80" s="5" t="s">
        <v>171</v>
      </c>
      <c r="F80" s="25"/>
      <c r="G80" s="25">
        <v>22000</v>
      </c>
    </row>
    <row r="81" spans="2:11">
      <c r="B81" s="269"/>
      <c r="C81" s="240">
        <v>3718998</v>
      </c>
      <c r="D81" s="240" t="s">
        <v>206</v>
      </c>
      <c r="E81" s="240" t="s">
        <v>171</v>
      </c>
      <c r="F81" s="241"/>
      <c r="G81" s="241">
        <v>59500</v>
      </c>
    </row>
    <row r="82" spans="2:11" s="7" customFormat="1">
      <c r="B82" s="269"/>
      <c r="C82" s="5">
        <v>3718999</v>
      </c>
      <c r="D82" s="5" t="s">
        <v>150</v>
      </c>
      <c r="E82" s="5" t="s">
        <v>171</v>
      </c>
      <c r="F82" s="25"/>
      <c r="G82" s="25">
        <v>41800</v>
      </c>
    </row>
    <row r="83" spans="2:11" s="7" customFormat="1">
      <c r="B83" s="269"/>
      <c r="C83" s="5">
        <v>3719000</v>
      </c>
      <c r="D83" s="5" t="s">
        <v>207</v>
      </c>
      <c r="E83" s="5" t="s">
        <v>171</v>
      </c>
      <c r="F83" s="25"/>
      <c r="G83" s="25">
        <v>22200</v>
      </c>
    </row>
    <row r="84" spans="2:11" s="7" customFormat="1">
      <c r="B84" s="269"/>
      <c r="C84" s="5">
        <v>3719001</v>
      </c>
      <c r="D84" s="5" t="s">
        <v>179</v>
      </c>
      <c r="E84" s="5" t="s">
        <v>171</v>
      </c>
      <c r="F84" s="25"/>
      <c r="G84" s="25">
        <v>26400</v>
      </c>
    </row>
    <row r="85" spans="2:11" s="7" customFormat="1">
      <c r="B85" s="269"/>
      <c r="C85" s="5">
        <v>3719002</v>
      </c>
      <c r="D85" s="5" t="s">
        <v>163</v>
      </c>
      <c r="E85" s="5" t="s">
        <v>171</v>
      </c>
      <c r="F85" s="25"/>
      <c r="G85" s="25">
        <v>16900</v>
      </c>
    </row>
    <row r="86" spans="2:11" s="7" customFormat="1">
      <c r="B86" s="269"/>
      <c r="C86" s="5">
        <v>3719003</v>
      </c>
      <c r="D86" s="5" t="s">
        <v>152</v>
      </c>
      <c r="E86" s="5" t="s">
        <v>171</v>
      </c>
      <c r="F86" s="25"/>
      <c r="G86" s="25">
        <v>139500</v>
      </c>
    </row>
    <row r="87" spans="2:11" s="7" customFormat="1">
      <c r="B87" s="269"/>
      <c r="C87" s="5">
        <v>3719004</v>
      </c>
      <c r="D87" s="5" t="s">
        <v>148</v>
      </c>
      <c r="E87" s="5" t="s">
        <v>171</v>
      </c>
      <c r="F87" s="25"/>
      <c r="G87" s="25">
        <v>34300</v>
      </c>
    </row>
    <row r="88" spans="2:11" s="7" customFormat="1">
      <c r="B88" s="269"/>
      <c r="C88" s="240">
        <v>3719005</v>
      </c>
      <c r="D88" s="240" t="s">
        <v>170</v>
      </c>
      <c r="E88" s="240" t="s">
        <v>171</v>
      </c>
      <c r="F88" s="241"/>
      <c r="G88" s="241">
        <v>45300</v>
      </c>
    </row>
    <row r="89" spans="2:11">
      <c r="B89" s="269"/>
      <c r="C89" s="240">
        <v>3719006</v>
      </c>
      <c r="D89" s="240" t="s">
        <v>168</v>
      </c>
      <c r="E89" s="240" t="s">
        <v>171</v>
      </c>
      <c r="F89" s="241"/>
      <c r="G89" s="241">
        <v>61100</v>
      </c>
      <c r="I89" s="2"/>
      <c r="J89" s="2">
        <f>G69+G81+G89+G103</f>
        <v>189100</v>
      </c>
      <c r="K89" s="2">
        <f>212558-J89</f>
        <v>23458</v>
      </c>
    </row>
    <row r="90" spans="2:11">
      <c r="B90" s="269"/>
      <c r="C90" s="5">
        <v>3719007</v>
      </c>
      <c r="D90" s="5" t="s">
        <v>177</v>
      </c>
      <c r="E90" s="5" t="s">
        <v>171</v>
      </c>
      <c r="F90" s="25"/>
      <c r="G90" s="25">
        <v>45200</v>
      </c>
    </row>
    <row r="91" spans="2:11" s="7" customFormat="1">
      <c r="B91" s="269"/>
      <c r="C91" s="5">
        <v>3719008</v>
      </c>
      <c r="D91" s="5" t="s">
        <v>157</v>
      </c>
      <c r="E91" s="5" t="s">
        <v>171</v>
      </c>
      <c r="F91" s="25"/>
      <c r="G91" s="25">
        <v>84700</v>
      </c>
    </row>
    <row r="92" spans="2:11" s="7" customFormat="1">
      <c r="B92" s="269"/>
      <c r="C92" s="5">
        <v>3719009</v>
      </c>
      <c r="D92" s="5" t="s">
        <v>208</v>
      </c>
      <c r="E92" s="5" t="s">
        <v>171</v>
      </c>
      <c r="F92" s="25"/>
      <c r="G92" s="25">
        <v>50700</v>
      </c>
    </row>
    <row r="93" spans="2:11" s="7" customFormat="1">
      <c r="B93" s="269"/>
      <c r="C93" s="5">
        <v>3719010</v>
      </c>
      <c r="D93" s="5" t="s">
        <v>169</v>
      </c>
      <c r="E93" s="5" t="s">
        <v>171</v>
      </c>
      <c r="F93" s="25"/>
      <c r="G93" s="25">
        <v>22700</v>
      </c>
    </row>
    <row r="94" spans="2:11" s="7" customFormat="1">
      <c r="B94" s="268" t="s">
        <v>324</v>
      </c>
      <c r="C94" s="5">
        <v>4541496</v>
      </c>
      <c r="D94" s="5" t="s">
        <v>162</v>
      </c>
      <c r="E94" s="5" t="s">
        <v>171</v>
      </c>
      <c r="F94" s="25"/>
      <c r="G94" s="25">
        <v>18700</v>
      </c>
    </row>
    <row r="95" spans="2:11" s="7" customFormat="1">
      <c r="B95" s="268"/>
      <c r="C95" s="5">
        <v>4541497</v>
      </c>
      <c r="D95" s="5" t="s">
        <v>178</v>
      </c>
      <c r="E95" s="5" t="s">
        <v>171</v>
      </c>
      <c r="F95" s="25"/>
      <c r="G95" s="25">
        <v>18900</v>
      </c>
    </row>
    <row r="96" spans="2:11" s="7" customFormat="1">
      <c r="B96" s="268"/>
      <c r="C96" s="5">
        <v>4541498</v>
      </c>
      <c r="D96" s="5" t="s">
        <v>172</v>
      </c>
      <c r="E96" s="5" t="s">
        <v>171</v>
      </c>
      <c r="F96" s="25"/>
      <c r="G96" s="25">
        <v>22400</v>
      </c>
    </row>
    <row r="97" spans="2:7" s="7" customFormat="1">
      <c r="B97" s="268"/>
      <c r="C97" s="5">
        <v>4541499</v>
      </c>
      <c r="D97" s="5" t="s">
        <v>173</v>
      </c>
      <c r="E97" s="5" t="s">
        <v>171</v>
      </c>
      <c r="F97" s="25"/>
      <c r="G97" s="25">
        <v>105700</v>
      </c>
    </row>
    <row r="98" spans="2:7" s="7" customFormat="1">
      <c r="B98" s="268"/>
      <c r="C98" s="5">
        <v>4541500</v>
      </c>
      <c r="D98" s="5" t="s">
        <v>182</v>
      </c>
      <c r="E98" s="5" t="s">
        <v>198</v>
      </c>
      <c r="F98" s="25"/>
      <c r="G98" s="25">
        <v>220000</v>
      </c>
    </row>
    <row r="99" spans="2:7" s="7" customFormat="1">
      <c r="B99" s="268"/>
      <c r="C99" s="5">
        <v>4541501</v>
      </c>
      <c r="D99" s="5" t="s">
        <v>204</v>
      </c>
      <c r="E99" s="5" t="s">
        <v>171</v>
      </c>
      <c r="F99" s="25"/>
      <c r="G99" s="25">
        <v>19600</v>
      </c>
    </row>
    <row r="100" spans="2:7" s="7" customFormat="1">
      <c r="B100" s="268"/>
      <c r="C100" s="5">
        <v>4541502</v>
      </c>
      <c r="D100" s="5" t="s">
        <v>157</v>
      </c>
      <c r="E100" s="5" t="s">
        <v>171</v>
      </c>
      <c r="F100" s="25"/>
      <c r="G100" s="25">
        <v>22600</v>
      </c>
    </row>
    <row r="101" spans="2:7">
      <c r="B101" s="268"/>
      <c r="C101" s="13"/>
      <c r="D101" s="13" t="s">
        <v>322</v>
      </c>
      <c r="E101" s="13"/>
      <c r="F101" s="24">
        <v>1500000</v>
      </c>
      <c r="G101" s="24"/>
    </row>
    <row r="102" spans="2:7">
      <c r="B102" s="268"/>
      <c r="C102" s="5">
        <v>4541503</v>
      </c>
      <c r="D102" s="5" t="s">
        <v>214</v>
      </c>
      <c r="E102" s="5" t="s">
        <v>194</v>
      </c>
      <c r="F102" s="5"/>
      <c r="G102" s="25">
        <v>400000</v>
      </c>
    </row>
    <row r="103" spans="2:7">
      <c r="B103" s="268"/>
      <c r="C103" s="240">
        <v>4541504</v>
      </c>
      <c r="D103" s="240" t="s">
        <v>154</v>
      </c>
      <c r="E103" s="240" t="s">
        <v>171</v>
      </c>
      <c r="F103" s="241"/>
      <c r="G103" s="241">
        <v>23200</v>
      </c>
    </row>
    <row r="104" spans="2:7">
      <c r="B104" s="268"/>
      <c r="C104" s="5">
        <v>4541505</v>
      </c>
      <c r="D104" s="5" t="s">
        <v>158</v>
      </c>
      <c r="E104" s="5" t="s">
        <v>171</v>
      </c>
      <c r="F104" s="25"/>
      <c r="G104" s="25">
        <v>21300</v>
      </c>
    </row>
    <row r="105" spans="2:7">
      <c r="B105" s="268"/>
      <c r="C105" s="5">
        <v>4541506</v>
      </c>
      <c r="D105" s="5" t="s">
        <v>203</v>
      </c>
      <c r="E105" s="5" t="s">
        <v>171</v>
      </c>
      <c r="F105" s="25"/>
      <c r="G105" s="25">
        <v>101300</v>
      </c>
    </row>
    <row r="106" spans="2:7">
      <c r="B106" s="268"/>
      <c r="C106" s="5">
        <v>4541507</v>
      </c>
      <c r="D106" s="5" t="s">
        <v>215</v>
      </c>
      <c r="E106" s="5" t="s">
        <v>171</v>
      </c>
      <c r="F106" s="25"/>
      <c r="G106" s="25">
        <v>21600</v>
      </c>
    </row>
    <row r="107" spans="2:7">
      <c r="B107" s="268"/>
      <c r="C107" s="5">
        <v>4541508</v>
      </c>
      <c r="D107" s="5" t="s">
        <v>170</v>
      </c>
      <c r="E107" s="5" t="s">
        <v>216</v>
      </c>
      <c r="F107" s="25"/>
      <c r="G107" s="25">
        <v>700000</v>
      </c>
    </row>
    <row r="108" spans="2:7">
      <c r="B108" s="268"/>
      <c r="C108" s="5">
        <v>4541509</v>
      </c>
      <c r="D108" s="5" t="s">
        <v>307</v>
      </c>
      <c r="E108" s="5" t="s">
        <v>308</v>
      </c>
      <c r="F108" s="25"/>
      <c r="G108" s="25">
        <v>500000</v>
      </c>
    </row>
    <row r="109" spans="2:7">
      <c r="B109" s="268"/>
      <c r="C109" s="40">
        <v>4541510</v>
      </c>
      <c r="D109" s="40" t="s">
        <v>368</v>
      </c>
      <c r="E109" s="40"/>
      <c r="F109" s="41"/>
      <c r="G109" s="41"/>
    </row>
    <row r="110" spans="2:7">
      <c r="B110" s="268"/>
      <c r="C110" s="40">
        <v>4541511</v>
      </c>
      <c r="D110" s="40" t="s">
        <v>368</v>
      </c>
      <c r="E110" s="40"/>
      <c r="F110" s="40"/>
      <c r="G110" s="40"/>
    </row>
    <row r="111" spans="2:7">
      <c r="B111" s="268"/>
      <c r="C111" s="40">
        <v>4541512</v>
      </c>
      <c r="D111" s="40" t="s">
        <v>368</v>
      </c>
      <c r="E111" s="40"/>
      <c r="F111" s="40"/>
      <c r="G111" s="40"/>
    </row>
    <row r="112" spans="2:7">
      <c r="B112" s="268"/>
      <c r="C112" s="40">
        <v>4541513</v>
      </c>
      <c r="D112" s="40" t="s">
        <v>368</v>
      </c>
      <c r="E112" s="40"/>
      <c r="F112" s="40"/>
      <c r="G112" s="40"/>
    </row>
    <row r="113" spans="2:7">
      <c r="B113" s="268"/>
      <c r="C113" s="40">
        <v>4541514</v>
      </c>
      <c r="D113" s="40" t="s">
        <v>368</v>
      </c>
      <c r="E113" s="40"/>
      <c r="F113" s="40"/>
      <c r="G113" s="40"/>
    </row>
    <row r="114" spans="2:7">
      <c r="B114" s="268"/>
      <c r="C114" s="40">
        <v>4541515</v>
      </c>
      <c r="D114" s="40" t="s">
        <v>368</v>
      </c>
      <c r="E114" s="40"/>
      <c r="F114" s="40"/>
      <c r="G114" s="40"/>
    </row>
    <row r="115" spans="2:7">
      <c r="B115" s="268"/>
      <c r="C115" s="40">
        <v>4541516</v>
      </c>
      <c r="D115" s="40" t="s">
        <v>368</v>
      </c>
      <c r="E115" s="40"/>
      <c r="F115" s="40"/>
      <c r="G115" s="40"/>
    </row>
    <row r="116" spans="2:7">
      <c r="B116" s="268"/>
      <c r="C116" s="40">
        <v>4541517</v>
      </c>
      <c r="D116" s="40" t="s">
        <v>368</v>
      </c>
      <c r="E116" s="40"/>
      <c r="F116" s="40"/>
      <c r="G116" s="40"/>
    </row>
    <row r="117" spans="2:7">
      <c r="B117" s="268"/>
      <c r="C117" s="40">
        <v>4541518</v>
      </c>
      <c r="D117" s="40" t="s">
        <v>368</v>
      </c>
      <c r="E117" s="40"/>
      <c r="F117" s="40"/>
      <c r="G117" s="40"/>
    </row>
    <row r="118" spans="2:7">
      <c r="B118" s="268"/>
      <c r="C118" s="40">
        <v>4541519</v>
      </c>
      <c r="D118" s="40" t="s">
        <v>368</v>
      </c>
      <c r="E118" s="40"/>
      <c r="F118" s="40"/>
      <c r="G118" s="40"/>
    </row>
    <row r="119" spans="2:7">
      <c r="B119" s="268"/>
      <c r="C119" s="40">
        <v>4541520</v>
      </c>
      <c r="D119" s="40" t="s">
        <v>368</v>
      </c>
      <c r="E119" s="40"/>
      <c r="F119" s="40"/>
      <c r="G119" s="40"/>
    </row>
    <row r="120" spans="2:7">
      <c r="B120" s="268"/>
      <c r="C120" s="40">
        <v>4541521</v>
      </c>
      <c r="D120" s="40" t="s">
        <v>368</v>
      </c>
      <c r="E120" s="40"/>
      <c r="F120" s="40"/>
      <c r="G120" s="40"/>
    </row>
    <row r="121" spans="2:7">
      <c r="B121" s="268"/>
      <c r="C121" s="40">
        <v>4541522</v>
      </c>
      <c r="D121" s="40" t="s">
        <v>368</v>
      </c>
      <c r="E121" s="40"/>
      <c r="F121" s="40"/>
      <c r="G121" s="40"/>
    </row>
    <row r="122" spans="2:7">
      <c r="B122" s="268"/>
      <c r="C122" s="40">
        <v>4541523</v>
      </c>
      <c r="D122" s="40" t="s">
        <v>368</v>
      </c>
      <c r="E122" s="40"/>
      <c r="F122" s="40"/>
      <c r="G122" s="40"/>
    </row>
    <row r="123" spans="2:7">
      <c r="B123" s="268"/>
      <c r="C123" s="40">
        <v>4541524</v>
      </c>
      <c r="D123" s="40" t="s">
        <v>368</v>
      </c>
      <c r="E123" s="40"/>
      <c r="F123" s="40"/>
      <c r="G123" s="40"/>
    </row>
    <row r="124" spans="2:7">
      <c r="B124" s="268"/>
      <c r="C124" s="40">
        <v>4541525</v>
      </c>
      <c r="D124" s="40" t="s">
        <v>368</v>
      </c>
      <c r="E124" s="40"/>
      <c r="F124" s="40"/>
      <c r="G124" s="40"/>
    </row>
    <row r="125" spans="2:7">
      <c r="B125" s="268"/>
      <c r="C125" s="40">
        <v>4541526</v>
      </c>
      <c r="D125" s="40" t="s">
        <v>368</v>
      </c>
      <c r="E125" s="40"/>
      <c r="F125" s="40"/>
      <c r="G125" s="40"/>
    </row>
    <row r="126" spans="2:7">
      <c r="B126" s="268"/>
      <c r="C126" s="40">
        <v>4541527</v>
      </c>
      <c r="D126" s="40" t="s">
        <v>368</v>
      </c>
      <c r="E126" s="40"/>
      <c r="F126" s="40"/>
      <c r="G126" s="40"/>
    </row>
    <row r="127" spans="2:7">
      <c r="B127" s="268"/>
      <c r="C127" s="40">
        <v>4541528</v>
      </c>
      <c r="D127" s="40" t="s">
        <v>368</v>
      </c>
      <c r="E127" s="40"/>
      <c r="F127" s="40"/>
      <c r="G127" s="40"/>
    </row>
    <row r="128" spans="2:7">
      <c r="B128" s="268"/>
      <c r="C128" s="40">
        <v>4541529</v>
      </c>
      <c r="D128" s="40" t="s">
        <v>368</v>
      </c>
      <c r="E128" s="40"/>
      <c r="F128" s="40"/>
      <c r="G128" s="40"/>
    </row>
    <row r="129" spans="2:7">
      <c r="B129" s="268"/>
      <c r="C129" s="40">
        <v>4541530</v>
      </c>
      <c r="D129" s="40" t="s">
        <v>368</v>
      </c>
      <c r="E129" s="40"/>
      <c r="F129" s="40"/>
      <c r="G129" s="40"/>
    </row>
    <row r="130" spans="2:7">
      <c r="B130" s="268"/>
      <c r="C130" s="40">
        <v>4541531</v>
      </c>
      <c r="D130" s="40" t="s">
        <v>368</v>
      </c>
      <c r="E130" s="40"/>
      <c r="F130" s="40"/>
      <c r="G130" s="40"/>
    </row>
    <row r="131" spans="2:7">
      <c r="B131" s="268"/>
      <c r="C131" s="40">
        <v>4541532</v>
      </c>
      <c r="D131" s="40" t="s">
        <v>368</v>
      </c>
      <c r="E131" s="40"/>
      <c r="F131" s="40"/>
      <c r="G131" s="40"/>
    </row>
    <row r="132" spans="2:7">
      <c r="B132" s="268"/>
      <c r="C132" s="40">
        <v>4541533</v>
      </c>
      <c r="D132" s="40" t="s">
        <v>368</v>
      </c>
      <c r="E132" s="40"/>
      <c r="F132" s="40"/>
      <c r="G132" s="40"/>
    </row>
    <row r="133" spans="2:7">
      <c r="B133" s="268"/>
      <c r="C133" s="40">
        <v>4541534</v>
      </c>
      <c r="D133" s="40" t="s">
        <v>368</v>
      </c>
      <c r="E133" s="40"/>
      <c r="F133" s="40"/>
      <c r="G133" s="40"/>
    </row>
    <row r="134" spans="2:7">
      <c r="B134" s="268"/>
      <c r="C134" s="40">
        <v>4541535</v>
      </c>
      <c r="D134" s="40" t="s">
        <v>368</v>
      </c>
      <c r="E134" s="40"/>
      <c r="F134" s="40"/>
      <c r="G134" s="40"/>
    </row>
    <row r="135" spans="2:7">
      <c r="B135" s="268"/>
      <c r="C135" s="40">
        <v>4541536</v>
      </c>
      <c r="D135" s="40" t="s">
        <v>368</v>
      </c>
      <c r="E135" s="40"/>
      <c r="F135" s="40"/>
      <c r="G135" s="40"/>
    </row>
    <row r="136" spans="2:7">
      <c r="B136" s="268"/>
      <c r="C136" s="40">
        <v>4541537</v>
      </c>
      <c r="D136" s="40" t="s">
        <v>368</v>
      </c>
      <c r="E136" s="40"/>
      <c r="F136" s="40"/>
      <c r="G136" s="40"/>
    </row>
    <row r="137" spans="2:7">
      <c r="B137" s="268"/>
      <c r="C137" s="40">
        <v>4541538</v>
      </c>
      <c r="D137" s="40" t="s">
        <v>368</v>
      </c>
      <c r="E137" s="40"/>
      <c r="F137" s="40"/>
      <c r="G137" s="40"/>
    </row>
    <row r="138" spans="2:7">
      <c r="B138" s="268"/>
      <c r="C138" s="40">
        <v>4541539</v>
      </c>
      <c r="D138" s="40" t="s">
        <v>368</v>
      </c>
      <c r="E138" s="40"/>
      <c r="F138" s="40"/>
      <c r="G138" s="40"/>
    </row>
    <row r="139" spans="2:7">
      <c r="B139" s="268"/>
      <c r="C139" s="40">
        <v>4541540</v>
      </c>
      <c r="D139" s="40" t="s">
        <v>368</v>
      </c>
      <c r="E139" s="40"/>
      <c r="F139" s="40"/>
      <c r="G139" s="40"/>
    </row>
    <row r="140" spans="2:7">
      <c r="B140" s="268"/>
      <c r="C140" s="40">
        <v>4541541</v>
      </c>
      <c r="D140" s="40" t="s">
        <v>368</v>
      </c>
      <c r="E140" s="40"/>
      <c r="F140" s="40"/>
      <c r="G140" s="40"/>
    </row>
    <row r="141" spans="2:7">
      <c r="B141" s="268"/>
      <c r="C141" s="40">
        <v>4541542</v>
      </c>
      <c r="D141" s="40" t="s">
        <v>368</v>
      </c>
      <c r="E141" s="40"/>
      <c r="F141" s="40"/>
      <c r="G141" s="40"/>
    </row>
    <row r="142" spans="2:7">
      <c r="B142" s="268"/>
      <c r="C142" s="40">
        <v>4541543</v>
      </c>
      <c r="D142" s="40" t="s">
        <v>368</v>
      </c>
      <c r="E142" s="40"/>
      <c r="F142" s="40"/>
      <c r="G142" s="40"/>
    </row>
    <row r="143" spans="2:7">
      <c r="B143" s="268"/>
      <c r="C143" s="40">
        <v>4541544</v>
      </c>
      <c r="D143" s="40" t="s">
        <v>368</v>
      </c>
      <c r="E143" s="40"/>
      <c r="F143" s="40"/>
      <c r="G143" s="40"/>
    </row>
    <row r="144" spans="2:7">
      <c r="B144" s="268"/>
      <c r="C144" s="40">
        <v>4541545</v>
      </c>
      <c r="D144" s="40" t="s">
        <v>368</v>
      </c>
      <c r="E144" s="40"/>
      <c r="F144" s="40"/>
      <c r="G144" s="40"/>
    </row>
    <row r="145" spans="5:7">
      <c r="E145" s="10" t="s">
        <v>242</v>
      </c>
      <c r="F145" s="15">
        <f>SUM(F6:F144)</f>
        <v>9000000</v>
      </c>
      <c r="G145" s="15">
        <f>SUM(G6:G144)</f>
        <v>8976542</v>
      </c>
    </row>
    <row r="146" spans="5:7">
      <c r="E146" s="10" t="s">
        <v>54</v>
      </c>
      <c r="F146" s="15"/>
      <c r="G146" s="15">
        <f>F145-G145</f>
        <v>23458</v>
      </c>
    </row>
  </sheetData>
  <mergeCells count="3">
    <mergeCell ref="B7:B41"/>
    <mergeCell ref="B42:B93"/>
    <mergeCell ref="B94:B144"/>
  </mergeCells>
  <pageMargins left="0.7" right="0.7" top="0.75" bottom="0.75" header="0.3" footer="0.3"/>
  <pageSetup paperSize="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2"/>
  <sheetViews>
    <sheetView tabSelected="1" topLeftCell="C13" workbookViewId="0">
      <selection activeCell="F28" sqref="F28"/>
    </sheetView>
  </sheetViews>
  <sheetFormatPr baseColWidth="10" defaultRowHeight="15"/>
  <cols>
    <col min="1" max="1" width="4" customWidth="1"/>
    <col min="3" max="3" width="14.85546875" customWidth="1"/>
    <col min="4" max="4" width="11.5703125" bestFit="1" customWidth="1"/>
    <col min="5" max="5" width="20.5703125" customWidth="1"/>
    <col min="6" max="6" width="74.140625" style="233" customWidth="1"/>
    <col min="7" max="7" width="11.5703125" bestFit="1" customWidth="1"/>
    <col min="8" max="8" width="3.42578125" customWidth="1"/>
    <col min="9" max="9" width="12" bestFit="1" customWidth="1"/>
    <col min="10" max="10" width="16.85546875" customWidth="1"/>
    <col min="11" max="11" width="36.7109375" customWidth="1"/>
    <col min="12" max="12" width="15" customWidth="1"/>
  </cols>
  <sheetData>
    <row r="1" spans="1:12">
      <c r="B1" s="9" t="s">
        <v>362</v>
      </c>
      <c r="C1" s="9"/>
      <c r="I1" s="9" t="s">
        <v>379</v>
      </c>
    </row>
    <row r="2" spans="1:12" ht="15.75" thickBot="1">
      <c r="B2" s="9" t="s">
        <v>363</v>
      </c>
      <c r="C2" s="9"/>
    </row>
    <row r="3" spans="1:12">
      <c r="E3" s="272" t="s">
        <v>6</v>
      </c>
      <c r="F3" s="273"/>
      <c r="G3" s="274"/>
      <c r="H3" s="290"/>
      <c r="I3" s="272" t="s">
        <v>5</v>
      </c>
      <c r="J3" s="273"/>
      <c r="K3" s="273"/>
      <c r="L3" s="274"/>
    </row>
    <row r="4" spans="1:12" s="9" customFormat="1">
      <c r="B4" s="234" t="s">
        <v>340</v>
      </c>
      <c r="C4" s="10" t="s">
        <v>341</v>
      </c>
      <c r="D4" s="270" t="s">
        <v>344</v>
      </c>
      <c r="E4" s="275" t="s">
        <v>349</v>
      </c>
      <c r="F4" s="231" t="s">
        <v>339</v>
      </c>
      <c r="G4" s="276" t="s">
        <v>342</v>
      </c>
      <c r="H4" s="291"/>
      <c r="I4" s="275" t="s">
        <v>340</v>
      </c>
      <c r="J4" s="10" t="s">
        <v>358</v>
      </c>
      <c r="K4" s="10" t="s">
        <v>339</v>
      </c>
      <c r="L4" s="276" t="s">
        <v>342</v>
      </c>
    </row>
    <row r="5" spans="1:12">
      <c r="A5" s="3">
        <v>1</v>
      </c>
      <c r="B5" s="230">
        <v>42230</v>
      </c>
      <c r="C5" s="3" t="s">
        <v>346</v>
      </c>
      <c r="D5" s="271">
        <v>27304841</v>
      </c>
      <c r="E5" s="277" t="s">
        <v>351</v>
      </c>
      <c r="F5" s="232" t="s">
        <v>347</v>
      </c>
      <c r="G5" s="278">
        <v>2000</v>
      </c>
      <c r="H5" s="292"/>
      <c r="I5" s="284">
        <v>42237</v>
      </c>
      <c r="J5" s="3" t="s">
        <v>173</v>
      </c>
      <c r="K5" s="3" t="s">
        <v>359</v>
      </c>
      <c r="L5" s="278">
        <v>6222</v>
      </c>
    </row>
    <row r="6" spans="1:12">
      <c r="A6" s="3">
        <v>2</v>
      </c>
      <c r="B6" s="230">
        <v>42233</v>
      </c>
      <c r="C6" s="3" t="s">
        <v>343</v>
      </c>
      <c r="D6" s="271">
        <v>2358</v>
      </c>
      <c r="E6" s="277" t="s">
        <v>352</v>
      </c>
      <c r="F6" s="232" t="s">
        <v>348</v>
      </c>
      <c r="G6" s="278">
        <v>12000</v>
      </c>
      <c r="H6" s="292"/>
      <c r="I6" s="284">
        <v>42255</v>
      </c>
      <c r="J6" s="3" t="s">
        <v>360</v>
      </c>
      <c r="K6" s="3" t="s">
        <v>359</v>
      </c>
      <c r="L6" s="278">
        <v>4926</v>
      </c>
    </row>
    <row r="7" spans="1:12">
      <c r="A7" s="3">
        <v>3</v>
      </c>
      <c r="B7" s="230">
        <v>42235</v>
      </c>
      <c r="C7" s="3" t="s">
        <v>343</v>
      </c>
      <c r="D7" s="271">
        <v>83426</v>
      </c>
      <c r="E7" s="277" t="s">
        <v>350</v>
      </c>
      <c r="F7" s="232" t="s">
        <v>345</v>
      </c>
      <c r="G7" s="278">
        <v>4500</v>
      </c>
      <c r="H7" s="292"/>
      <c r="I7" s="284">
        <v>42255</v>
      </c>
      <c r="J7" s="3" t="s">
        <v>360</v>
      </c>
      <c r="K7" s="3" t="s">
        <v>361</v>
      </c>
      <c r="L7" s="278">
        <v>4903</v>
      </c>
    </row>
    <row r="8" spans="1:12">
      <c r="A8" s="3">
        <v>4</v>
      </c>
      <c r="B8" s="230">
        <v>42271</v>
      </c>
      <c r="C8" s="3" t="s">
        <v>343</v>
      </c>
      <c r="D8" s="271">
        <v>2462</v>
      </c>
      <c r="E8" s="277" t="s">
        <v>352</v>
      </c>
      <c r="F8" s="232" t="s">
        <v>357</v>
      </c>
      <c r="G8" s="278">
        <v>12000</v>
      </c>
      <c r="H8" s="292"/>
      <c r="I8" s="284">
        <v>42275</v>
      </c>
      <c r="J8" s="3" t="s">
        <v>173</v>
      </c>
      <c r="K8" s="3" t="s">
        <v>361</v>
      </c>
      <c r="L8" s="278">
        <v>6248</v>
      </c>
    </row>
    <row r="9" spans="1:12">
      <c r="A9" s="3">
        <v>5</v>
      </c>
      <c r="B9" s="3"/>
      <c r="C9" s="3" t="s">
        <v>353</v>
      </c>
      <c r="D9" s="271">
        <v>5381</v>
      </c>
      <c r="E9" s="277" t="s">
        <v>354</v>
      </c>
      <c r="F9" s="232" t="s">
        <v>202</v>
      </c>
      <c r="G9" s="278">
        <v>19900</v>
      </c>
      <c r="H9" s="292"/>
      <c r="I9" s="277"/>
      <c r="J9" s="3"/>
      <c r="K9" s="3"/>
      <c r="L9" s="278" t="s">
        <v>364</v>
      </c>
    </row>
    <row r="10" spans="1:12">
      <c r="A10" s="3">
        <v>6</v>
      </c>
      <c r="B10" s="3"/>
      <c r="C10" s="3" t="s">
        <v>353</v>
      </c>
      <c r="D10" s="271">
        <v>5382</v>
      </c>
      <c r="E10" s="277" t="s">
        <v>354</v>
      </c>
      <c r="F10" s="232" t="s">
        <v>178</v>
      </c>
      <c r="G10" s="278">
        <v>7400</v>
      </c>
      <c r="H10" s="292"/>
      <c r="I10" s="277"/>
      <c r="J10" s="3"/>
      <c r="K10" s="3"/>
      <c r="L10" s="278"/>
    </row>
    <row r="11" spans="1:12">
      <c r="A11" s="3">
        <v>7</v>
      </c>
      <c r="B11" s="3"/>
      <c r="C11" s="3" t="s">
        <v>353</v>
      </c>
      <c r="D11" s="271">
        <v>5383</v>
      </c>
      <c r="E11" s="277" t="s">
        <v>354</v>
      </c>
      <c r="F11" s="232" t="s">
        <v>173</v>
      </c>
      <c r="G11" s="278">
        <v>11900</v>
      </c>
      <c r="H11" s="292"/>
      <c r="I11" s="277"/>
      <c r="J11" s="3"/>
      <c r="K11" s="3"/>
      <c r="L11" s="278"/>
    </row>
    <row r="12" spans="1:12">
      <c r="A12" s="3">
        <v>8</v>
      </c>
      <c r="B12" s="3"/>
      <c r="C12" s="3" t="s">
        <v>353</v>
      </c>
      <c r="D12" s="271">
        <v>5384</v>
      </c>
      <c r="E12" s="277" t="s">
        <v>354</v>
      </c>
      <c r="F12" s="232" t="s">
        <v>170</v>
      </c>
      <c r="G12" s="278">
        <v>5400</v>
      </c>
      <c r="H12" s="292"/>
      <c r="I12" s="277"/>
      <c r="J12" s="3"/>
      <c r="K12" s="3"/>
      <c r="L12" s="278"/>
    </row>
    <row r="13" spans="1:12">
      <c r="A13" s="3">
        <v>9</v>
      </c>
      <c r="B13" s="3"/>
      <c r="C13" s="3" t="s">
        <v>353</v>
      </c>
      <c r="D13" s="271">
        <v>5385</v>
      </c>
      <c r="E13" s="277" t="s">
        <v>354</v>
      </c>
      <c r="F13" s="232" t="s">
        <v>372</v>
      </c>
      <c r="G13" s="278">
        <v>45600</v>
      </c>
      <c r="H13" s="292"/>
      <c r="I13" s="277"/>
      <c r="J13" s="3"/>
      <c r="K13" s="3"/>
      <c r="L13" s="278"/>
    </row>
    <row r="14" spans="1:12">
      <c r="A14" s="3">
        <v>10</v>
      </c>
      <c r="B14" s="230"/>
      <c r="C14" s="3" t="s">
        <v>353</v>
      </c>
      <c r="D14" s="271">
        <v>5386</v>
      </c>
      <c r="E14" s="277" t="s">
        <v>354</v>
      </c>
      <c r="F14" s="232" t="s">
        <v>175</v>
      </c>
      <c r="G14" s="278">
        <v>54800</v>
      </c>
      <c r="H14" s="292"/>
      <c r="I14" s="277"/>
      <c r="J14" s="3"/>
      <c r="K14" s="3"/>
      <c r="L14" s="278"/>
    </row>
    <row r="15" spans="1:12">
      <c r="A15" s="3">
        <v>11</v>
      </c>
      <c r="B15" s="3"/>
      <c r="C15" s="3" t="s">
        <v>353</v>
      </c>
      <c r="D15" s="271">
        <v>5387</v>
      </c>
      <c r="E15" s="277" t="s">
        <v>354</v>
      </c>
      <c r="F15" s="232" t="s">
        <v>356</v>
      </c>
      <c r="G15" s="278">
        <v>10100</v>
      </c>
      <c r="H15" s="292"/>
      <c r="I15" s="277"/>
      <c r="J15" s="3"/>
      <c r="K15" s="3"/>
      <c r="L15" s="278"/>
    </row>
    <row r="16" spans="1:12">
      <c r="A16" s="3">
        <v>12</v>
      </c>
      <c r="B16" s="3"/>
      <c r="C16" s="3" t="s">
        <v>353</v>
      </c>
      <c r="D16" s="271">
        <v>5388</v>
      </c>
      <c r="E16" s="277" t="s">
        <v>354</v>
      </c>
      <c r="F16" s="232" t="s">
        <v>161</v>
      </c>
      <c r="G16" s="278">
        <v>8500</v>
      </c>
      <c r="H16" s="292"/>
      <c r="I16" s="277"/>
      <c r="J16" s="3"/>
      <c r="K16" s="3"/>
      <c r="L16" s="278"/>
    </row>
    <row r="17" spans="1:12">
      <c r="A17" s="3">
        <v>13</v>
      </c>
      <c r="B17" s="230"/>
      <c r="C17" s="3" t="s">
        <v>353</v>
      </c>
      <c r="D17" s="271">
        <v>5389</v>
      </c>
      <c r="E17" s="277" t="s">
        <v>354</v>
      </c>
      <c r="F17" s="232" t="s">
        <v>175</v>
      </c>
      <c r="G17" s="278">
        <v>24500</v>
      </c>
      <c r="H17" s="292"/>
      <c r="I17" s="277"/>
      <c r="J17" s="3"/>
      <c r="K17" s="3"/>
      <c r="L17" s="278"/>
    </row>
    <row r="18" spans="1:12">
      <c r="A18" s="3">
        <v>14</v>
      </c>
      <c r="B18" s="3"/>
      <c r="C18" s="3" t="s">
        <v>353</v>
      </c>
      <c r="D18" s="271">
        <v>5390</v>
      </c>
      <c r="E18" s="277" t="s">
        <v>354</v>
      </c>
      <c r="F18" s="232" t="s">
        <v>147</v>
      </c>
      <c r="G18" s="278">
        <v>9600</v>
      </c>
      <c r="H18" s="292"/>
      <c r="I18" s="277"/>
      <c r="J18" s="3"/>
      <c r="K18" s="3"/>
      <c r="L18" s="278"/>
    </row>
    <row r="19" spans="1:12">
      <c r="A19" s="3">
        <v>15</v>
      </c>
      <c r="B19" s="3"/>
      <c r="C19" s="3" t="s">
        <v>353</v>
      </c>
      <c r="D19" s="271">
        <v>5391</v>
      </c>
      <c r="E19" s="277" t="s">
        <v>354</v>
      </c>
      <c r="F19" s="232" t="s">
        <v>170</v>
      </c>
      <c r="G19" s="278">
        <v>90200</v>
      </c>
      <c r="H19" s="292"/>
      <c r="I19" s="277"/>
      <c r="J19" s="3"/>
      <c r="K19" s="3"/>
      <c r="L19" s="278"/>
    </row>
    <row r="20" spans="1:12">
      <c r="A20" s="3">
        <v>16</v>
      </c>
      <c r="B20" s="230"/>
      <c r="C20" s="3" t="s">
        <v>353</v>
      </c>
      <c r="D20" s="271">
        <v>5392</v>
      </c>
      <c r="E20" s="277" t="s">
        <v>354</v>
      </c>
      <c r="F20" s="232" t="s">
        <v>355</v>
      </c>
      <c r="G20" s="278">
        <v>8800</v>
      </c>
      <c r="H20" s="292"/>
      <c r="I20" s="277"/>
      <c r="J20" s="3"/>
      <c r="K20" s="3"/>
      <c r="L20" s="278"/>
    </row>
    <row r="21" spans="1:12">
      <c r="A21" s="3">
        <v>17</v>
      </c>
      <c r="B21" s="230"/>
      <c r="C21" s="3" t="s">
        <v>353</v>
      </c>
      <c r="D21" s="271">
        <v>5393</v>
      </c>
      <c r="E21" s="277" t="s">
        <v>354</v>
      </c>
      <c r="F21" s="232" t="s">
        <v>162</v>
      </c>
      <c r="G21" s="278">
        <v>19500</v>
      </c>
      <c r="H21" s="292"/>
      <c r="I21" s="277"/>
      <c r="J21" s="3"/>
      <c r="K21" s="3"/>
      <c r="L21" s="278"/>
    </row>
    <row r="22" spans="1:12" ht="15.75" thickBot="1">
      <c r="A22" s="3">
        <v>18</v>
      </c>
      <c r="B22" s="3"/>
      <c r="C22" s="3" t="s">
        <v>353</v>
      </c>
      <c r="D22" s="271">
        <v>5394</v>
      </c>
      <c r="E22" s="279" t="s">
        <v>354</v>
      </c>
      <c r="F22" s="280" t="s">
        <v>181</v>
      </c>
      <c r="G22" s="281">
        <v>9600</v>
      </c>
      <c r="H22" s="293"/>
      <c r="I22" s="279"/>
      <c r="J22" s="285"/>
      <c r="K22" s="285"/>
      <c r="L22" s="281"/>
    </row>
    <row r="23" spans="1:12" ht="15.75" thickBot="1">
      <c r="F23" s="235" t="s">
        <v>373</v>
      </c>
      <c r="G23" s="236">
        <f>SUM(G5:G22)</f>
        <v>356300</v>
      </c>
      <c r="H23" s="33"/>
      <c r="K23" s="282" t="s">
        <v>374</v>
      </c>
      <c r="L23" s="283">
        <f>SUM(L5:L22)</f>
        <v>22299</v>
      </c>
    </row>
    <row r="24" spans="1:12" ht="15.75" thickBot="1">
      <c r="F24" s="294" t="s">
        <v>375</v>
      </c>
      <c r="G24" s="236">
        <f>581014-G23</f>
        <v>224714</v>
      </c>
      <c r="K24" s="7"/>
      <c r="L24" s="7"/>
    </row>
    <row r="27" spans="1:12">
      <c r="J27" s="7"/>
    </row>
    <row r="28" spans="1:12">
      <c r="J28" s="7"/>
    </row>
    <row r="29" spans="1:12">
      <c r="J29" s="7"/>
    </row>
    <row r="30" spans="1:12">
      <c r="H30" s="33"/>
      <c r="J30" s="7"/>
    </row>
    <row r="32" spans="1:12">
      <c r="K32" s="288" t="s">
        <v>313</v>
      </c>
    </row>
    <row r="33" spans="4:11">
      <c r="F33" s="288" t="s">
        <v>313</v>
      </c>
      <c r="K33" s="233"/>
    </row>
    <row r="34" spans="4:11">
      <c r="I34" t="s">
        <v>377</v>
      </c>
      <c r="K34" s="233"/>
    </row>
    <row r="35" spans="4:11">
      <c r="D35" t="s">
        <v>377</v>
      </c>
    </row>
    <row r="38" spans="4:11">
      <c r="F38" s="9" t="s">
        <v>376</v>
      </c>
    </row>
    <row r="39" spans="4:11">
      <c r="F39" s="233" t="s">
        <v>365</v>
      </c>
      <c r="G39">
        <v>241000</v>
      </c>
    </row>
    <row r="40" spans="4:11">
      <c r="F40" s="233" t="s">
        <v>366</v>
      </c>
      <c r="G40">
        <v>6831</v>
      </c>
    </row>
    <row r="41" spans="4:11" ht="15.75" thickBot="1">
      <c r="F41" s="233" t="s">
        <v>366</v>
      </c>
      <c r="G41">
        <v>400</v>
      </c>
    </row>
    <row r="42" spans="4:11" ht="15.75" thickBot="1">
      <c r="F42" s="286" t="s">
        <v>367</v>
      </c>
      <c r="G42" s="287">
        <f>SUM(G39:G41)</f>
        <v>248231</v>
      </c>
    </row>
  </sheetData>
  <sortState ref="A5:G31">
    <sortCondition ref="B5"/>
  </sortState>
  <mergeCells count="2">
    <mergeCell ref="E3:G3"/>
    <mergeCell ref="I3:L3"/>
  </mergeCells>
  <pageMargins left="0.7" right="0.7" top="0.75" bottom="0.75" header="0.3" footer="0.3"/>
  <pageSetup paperSize="258" scale="9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G6"/>
  <sheetViews>
    <sheetView workbookViewId="0">
      <selection activeCell="B2" sqref="B2:G6"/>
    </sheetView>
  </sheetViews>
  <sheetFormatPr baseColWidth="10" defaultRowHeight="15"/>
  <cols>
    <col min="2" max="2" width="11.85546875" bestFit="1" customWidth="1"/>
  </cols>
  <sheetData>
    <row r="2" spans="2:7">
      <c r="B2" s="289" t="s">
        <v>378</v>
      </c>
      <c r="C2" s="289"/>
      <c r="D2" s="289"/>
      <c r="E2" s="289"/>
      <c r="F2" s="289"/>
      <c r="G2" s="289"/>
    </row>
    <row r="3" spans="2:7">
      <c r="B3" s="289"/>
      <c r="C3" s="289"/>
      <c r="D3" s="289"/>
      <c r="E3" s="289"/>
      <c r="F3" s="289"/>
      <c r="G3" s="289"/>
    </row>
    <row r="4" spans="2:7">
      <c r="B4" s="289"/>
      <c r="C4" s="289"/>
      <c r="D4" s="289"/>
      <c r="E4" s="289"/>
      <c r="F4" s="289"/>
      <c r="G4" s="289"/>
    </row>
    <row r="5" spans="2:7">
      <c r="B5" s="289"/>
      <c r="C5" s="289"/>
      <c r="D5" s="289"/>
      <c r="E5" s="289"/>
      <c r="F5" s="289"/>
      <c r="G5" s="289"/>
    </row>
    <row r="6" spans="2:7">
      <c r="B6" s="289"/>
      <c r="C6" s="289"/>
      <c r="D6" s="289"/>
      <c r="E6" s="289"/>
      <c r="F6" s="289"/>
      <c r="G6" s="289"/>
    </row>
  </sheetData>
  <mergeCells count="1">
    <mergeCell ref="B2:G6"/>
  </mergeCells>
  <pageMargins left="0.7" right="0.7" top="0.75" bottom="0.75" header="0.3" footer="0.3"/>
  <pageSetup paperSize="2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L. Bienestar</vt:lpstr>
      <vt:lpstr>L. Asociación</vt:lpstr>
      <vt:lpstr>L. Prestamos</vt:lpstr>
      <vt:lpstr>Resumen</vt:lpstr>
      <vt:lpstr>Balance</vt:lpstr>
      <vt:lpstr>Cheques</vt:lpstr>
      <vt:lpstr>Caja Chica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lpulgar</dc:creator>
  <cp:lastModifiedBy>lpulgar</cp:lastModifiedBy>
  <cp:lastPrinted>2015-10-20T14:54:30Z</cp:lastPrinted>
  <dcterms:created xsi:type="dcterms:W3CDTF">2015-04-30T18:25:13Z</dcterms:created>
  <dcterms:modified xsi:type="dcterms:W3CDTF">2015-10-20T15:05:40Z</dcterms:modified>
</cp:coreProperties>
</file>